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50" i="1" l="1"/>
  <c r="F49" i="1" l="1"/>
  <c r="F42" i="1"/>
  <c r="F30" i="1"/>
  <c r="P83" i="1" l="1"/>
  <c r="O83" i="1"/>
  <c r="F31" i="1"/>
  <c r="T86" i="1" l="1"/>
  <c r="S87" i="1"/>
  <c r="S86" i="1"/>
  <c r="R86" i="1"/>
  <c r="Q87" i="1"/>
  <c r="Q86" i="1"/>
  <c r="P88" i="1"/>
  <c r="P86" i="1"/>
  <c r="O88" i="1"/>
  <c r="O86" i="1"/>
  <c r="F36" i="1" l="1"/>
  <c r="H29" i="1" l="1"/>
  <c r="N71" i="1"/>
  <c r="K71" i="1"/>
  <c r="I71" i="1"/>
  <c r="H71" i="1"/>
  <c r="G71" i="1"/>
  <c r="F72" i="1"/>
  <c r="N66" i="1"/>
  <c r="K66" i="1"/>
  <c r="J66" i="1"/>
  <c r="I66" i="1"/>
  <c r="H66" i="1"/>
  <c r="G66" i="1"/>
  <c r="F68" i="1"/>
  <c r="F70" i="1"/>
  <c r="N63" i="1"/>
  <c r="K63" i="1"/>
  <c r="I63" i="1"/>
  <c r="H63" i="1"/>
  <c r="G63" i="1"/>
  <c r="F64" i="1"/>
  <c r="N58" i="1"/>
  <c r="K58" i="1"/>
  <c r="J58" i="1"/>
  <c r="I58" i="1"/>
  <c r="H58" i="1"/>
  <c r="G58" i="1"/>
  <c r="F60" i="1"/>
  <c r="F59" i="1"/>
  <c r="N54" i="1"/>
  <c r="K54" i="1"/>
  <c r="J54" i="1"/>
  <c r="I54" i="1"/>
  <c r="H54" i="1"/>
  <c r="G54" i="1"/>
  <c r="F55" i="1"/>
  <c r="N39" i="1"/>
  <c r="M39" i="1"/>
  <c r="L39" i="1"/>
  <c r="F41" i="1"/>
  <c r="F43" i="1"/>
  <c r="F44" i="1"/>
  <c r="F45" i="1"/>
  <c r="F46" i="1"/>
  <c r="F47" i="1"/>
  <c r="F48" i="1"/>
  <c r="F51" i="1"/>
  <c r="F52" i="1"/>
  <c r="F40" i="1"/>
  <c r="I39" i="1"/>
  <c r="H39" i="1"/>
  <c r="G39" i="1"/>
  <c r="N35" i="1"/>
  <c r="L35" i="1"/>
  <c r="I35" i="1"/>
  <c r="H35" i="1"/>
  <c r="G35" i="1"/>
  <c r="F37" i="1"/>
  <c r="N29" i="1"/>
  <c r="L29" i="1"/>
  <c r="F32" i="1"/>
  <c r="F33" i="1"/>
  <c r="F34" i="1"/>
  <c r="F23" i="1"/>
  <c r="F24" i="1"/>
  <c r="F25" i="1"/>
  <c r="F26" i="1"/>
  <c r="F27" i="1"/>
  <c r="F28" i="1"/>
  <c r="F22" i="1"/>
  <c r="F14" i="1"/>
  <c r="F15" i="1"/>
  <c r="F16" i="1"/>
  <c r="F17" i="1"/>
  <c r="F18" i="1"/>
  <c r="F19" i="1"/>
  <c r="F20" i="1"/>
  <c r="F13" i="1"/>
  <c r="M12" i="1"/>
  <c r="L21" i="1"/>
  <c r="F54" i="1" l="1"/>
  <c r="F66" i="1"/>
  <c r="H53" i="1"/>
  <c r="H38" i="1" s="1"/>
  <c r="N53" i="1"/>
  <c r="N38" i="1" s="1"/>
  <c r="L38" i="1"/>
  <c r="F35" i="1"/>
  <c r="F39" i="1"/>
  <c r="F71" i="1"/>
  <c r="J53" i="1"/>
  <c r="J38" i="1" s="1"/>
  <c r="J74" i="1" s="1"/>
  <c r="F12" i="1"/>
  <c r="I53" i="1"/>
  <c r="I38" i="1" s="1"/>
  <c r="F21" i="1"/>
  <c r="F58" i="1"/>
  <c r="F63" i="1"/>
  <c r="G53" i="1"/>
  <c r="G38" i="1" s="1"/>
  <c r="M53" i="1"/>
  <c r="M38" i="1" s="1"/>
  <c r="K53" i="1"/>
  <c r="K38" i="1" s="1"/>
  <c r="H21" i="1"/>
  <c r="H12" i="1"/>
  <c r="I29" i="1"/>
  <c r="K29" i="1"/>
  <c r="N21" i="1"/>
  <c r="N12" i="1"/>
  <c r="K12" i="1"/>
  <c r="F53" i="1" l="1"/>
  <c r="F38" i="1" s="1"/>
  <c r="F11" i="1"/>
  <c r="G29" i="1"/>
  <c r="H11" i="1"/>
  <c r="H74" i="1" s="1"/>
  <c r="I21" i="1"/>
  <c r="I12" i="1"/>
  <c r="K11" i="1"/>
  <c r="K74" i="1" s="1"/>
  <c r="M29" i="1"/>
  <c r="G21" i="1"/>
  <c r="L12" i="1"/>
  <c r="G12" i="1"/>
  <c r="N11" i="1"/>
  <c r="N74" i="1" s="1"/>
  <c r="M21" i="1"/>
  <c r="M11" i="1" s="1"/>
  <c r="F29" i="1" l="1"/>
  <c r="F74" i="1" s="1"/>
  <c r="F82" i="1" s="1"/>
  <c r="L11" i="1"/>
  <c r="L74" i="1" s="1"/>
  <c r="M74" i="1"/>
  <c r="G11" i="1"/>
  <c r="G74" i="1" s="1"/>
  <c r="I11" i="1"/>
  <c r="I74" i="1" s="1"/>
  <c r="N82" i="1"/>
  <c r="K82" i="1"/>
  <c r="I82" i="1" l="1"/>
  <c r="G82" i="1"/>
</calcChain>
</file>

<file path=xl/sharedStrings.xml><?xml version="1.0" encoding="utf-8"?>
<sst xmlns="http://schemas.openxmlformats.org/spreadsheetml/2006/main" count="196" uniqueCount="174">
  <si>
    <t xml:space="preserve"> 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</si>
  <si>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</si>
  <si>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</si>
  <si>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Объем образовательной программы в академических часах</t>
  </si>
  <si>
    <t>Распределение по курсам  и семестрам (час. в семестр ) работы обучающихся во взаимодействии с преподавателем</t>
  </si>
  <si>
    <t>Всего</t>
  </si>
  <si>
    <t xml:space="preserve">Работа обучающихся во взаимодействии с преподавателем </t>
  </si>
  <si>
    <t>Самостоятельная работа</t>
  </si>
  <si>
    <t>I курс</t>
  </si>
  <si>
    <t>II курс</t>
  </si>
  <si>
    <t>III курс</t>
  </si>
  <si>
    <t>Занятия по дисциплинам и МДК</t>
  </si>
  <si>
    <t>Практики</t>
  </si>
  <si>
    <t>Консультации</t>
  </si>
  <si>
    <t>Промежуточная аттестация</t>
  </si>
  <si>
    <t>Всего по дисциплинам/МДК</t>
  </si>
  <si>
    <t>2 нед.</t>
  </si>
  <si>
    <t>О.00</t>
  </si>
  <si>
    <t>Общеобразовательный цикл</t>
  </si>
  <si>
    <t>О.01</t>
  </si>
  <si>
    <t>Общие общеобразовательные учебные дисциплины</t>
  </si>
  <si>
    <t xml:space="preserve">Русский язык </t>
  </si>
  <si>
    <t>Литература</t>
  </si>
  <si>
    <t>Иностранный язык</t>
  </si>
  <si>
    <t xml:space="preserve">Физическая культура </t>
  </si>
  <si>
    <t>Астрономия</t>
  </si>
  <si>
    <t>Математика</t>
  </si>
  <si>
    <t>Общеобразовательные учебные дисциплины по выбору</t>
  </si>
  <si>
    <t>География</t>
  </si>
  <si>
    <t>Экология</t>
  </si>
  <si>
    <t xml:space="preserve">Информатика </t>
  </si>
  <si>
    <t>ОП.00</t>
  </si>
  <si>
    <t>ОП.01</t>
  </si>
  <si>
    <t>ОП.02</t>
  </si>
  <si>
    <t>ОП.03</t>
  </si>
  <si>
    <t>ОП.04</t>
  </si>
  <si>
    <t>Безопасность жизнедеятельности</t>
  </si>
  <si>
    <t>ОП.05</t>
  </si>
  <si>
    <t>ОП.06</t>
  </si>
  <si>
    <t>Иностранный язык в профессиональной деятельности</t>
  </si>
  <si>
    <t>П.00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</si>
  <si>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</si>
  <si>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</si>
  <si>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</si>
  <si>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</si>
  <si>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</si>
  <si>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</si>
  <si>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</si>
  <si>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</si>
  <si>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</si>
  <si>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</si>
  <si>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</si>
  <si>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</si>
  <si>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</si>
  <si>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</si>
  <si>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</si>
  <si>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ПП.03</t>
  </si>
  <si>
    <t>Промежуточная аттеатация</t>
  </si>
  <si>
    <t>Государственная итоговая аттестация</t>
  </si>
  <si>
    <t>ГИА</t>
  </si>
  <si>
    <t>ИТОГО (36 часов в неделю)</t>
  </si>
  <si>
    <t xml:space="preserve">Консультации входят в общий объём учебной нагрузки и определены для каждой УД и ПМ индивидуально. </t>
  </si>
  <si>
    <t>дисциплин и МДК</t>
  </si>
  <si>
    <t>учебной практики</t>
  </si>
  <si>
    <t>Государственная итоговая аттестация:</t>
  </si>
  <si>
    <t>защита выпускной квалификационной работы в виде демонстрационного экзамена</t>
  </si>
  <si>
    <t>экзаменов</t>
  </si>
  <si>
    <t>дифф. зачетов</t>
  </si>
  <si>
    <t>зачетов</t>
  </si>
  <si>
    <t>лекций</t>
  </si>
  <si>
    <t>курсовых работ(проектов) для СПО</t>
  </si>
  <si>
    <t>История</t>
  </si>
  <si>
    <t>ОБЖ</t>
  </si>
  <si>
    <t>ОУД.Б.01.01</t>
  </si>
  <si>
    <t>ОУД.Б.01.02</t>
  </si>
  <si>
    <t>ОУД.Б.02</t>
  </si>
  <si>
    <t>ОУД.П.03</t>
  </si>
  <si>
    <t>ОУД.Б.04</t>
  </si>
  <si>
    <t>ОУД.Б.05</t>
  </si>
  <si>
    <t>ОУД.Б.06</t>
  </si>
  <si>
    <t>ОУД.Б.07</t>
  </si>
  <si>
    <t>ОУД.П.08</t>
  </si>
  <si>
    <t>ОУД.Б.09</t>
  </si>
  <si>
    <t>ОУД.Б.12</t>
  </si>
  <si>
    <t>ОУД.Б.13</t>
  </si>
  <si>
    <t>лаб и практ занятия, включая семинары</t>
  </si>
  <si>
    <t>Объем образовательной нагрузки</t>
  </si>
  <si>
    <t>ОГСЭ.00</t>
  </si>
  <si>
    <t>Общий гуманитарный и социально-экономический цикл</t>
  </si>
  <si>
    <t>Основы философии</t>
  </si>
  <si>
    <t>ОГСЭ.01</t>
  </si>
  <si>
    <t>ОГСЭ.02</t>
  </si>
  <si>
    <t>ОГСЭ.03</t>
  </si>
  <si>
    <t>ОГСЭ.04</t>
  </si>
  <si>
    <t>ОГСЭ.05</t>
  </si>
  <si>
    <t>Психология общения</t>
  </si>
  <si>
    <t>ЕН.00</t>
  </si>
  <si>
    <t>Математический и общий естественно-научный цикл</t>
  </si>
  <si>
    <t>ЕН.01</t>
  </si>
  <si>
    <t>ЕН.02</t>
  </si>
  <si>
    <t>Профессиональный цикл</t>
  </si>
  <si>
    <t>Общепрофессиональные дисциплины</t>
  </si>
  <si>
    <t>ОП.07</t>
  </si>
  <si>
    <t>ОП.08</t>
  </si>
  <si>
    <t>ОП.09</t>
  </si>
  <si>
    <t>Правовое обеспечение профессиональной деятельности</t>
  </si>
  <si>
    <t>ОП.10</t>
  </si>
  <si>
    <t>Основы предпринимательской деятельности</t>
  </si>
  <si>
    <t>ОП.11</t>
  </si>
  <si>
    <t>Эффективное поведение на рынке труда</t>
  </si>
  <si>
    <t>ПМ.04</t>
  </si>
  <si>
    <t>МДК.04.01</t>
  </si>
  <si>
    <t>МДК.04.02</t>
  </si>
  <si>
    <t>Экономика организации</t>
  </si>
  <si>
    <t>ПП.04</t>
  </si>
  <si>
    <t>Производственная практика (по профилю специальности)</t>
  </si>
  <si>
    <t>ПМ.05</t>
  </si>
  <si>
    <t>МДК.05.01</t>
  </si>
  <si>
    <t>УП.05</t>
  </si>
  <si>
    <t>Итого по циклам (обязательная и варитивная часть)</t>
  </si>
  <si>
    <t>ПДП.00</t>
  </si>
  <si>
    <t>Производственная практика (преддипломная)</t>
  </si>
  <si>
    <t>ПА.00</t>
  </si>
  <si>
    <t>ГИА.00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</si>
  <si>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</si>
  <si>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</si>
  <si>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</si>
  <si>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</si>
  <si>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3а</t>
  </si>
  <si>
    <t>3б</t>
  </si>
  <si>
    <t>3в</t>
  </si>
  <si>
    <t>ДЗ</t>
  </si>
  <si>
    <t>Э</t>
  </si>
  <si>
    <t>З</t>
  </si>
  <si>
    <t>1, 2</t>
  </si>
  <si>
    <t>производ. практики и преддипломной практики</t>
  </si>
  <si>
    <t>1 сем./ 17 нед.</t>
  </si>
  <si>
    <t>2 сем/22 нед</t>
  </si>
  <si>
    <t xml:space="preserve">Обществознание </t>
  </si>
  <si>
    <t xml:space="preserve"> </t>
  </si>
  <si>
    <t xml:space="preserve">Экономика </t>
  </si>
  <si>
    <t>Право</t>
  </si>
  <si>
    <t>Естествознание</t>
  </si>
  <si>
    <t>ОУД.П.10</t>
  </si>
  <si>
    <t>ОУД.П.11</t>
  </si>
  <si>
    <t>ОУД.Б.14</t>
  </si>
  <si>
    <t>4, 6</t>
  </si>
  <si>
    <t>3, 5</t>
  </si>
  <si>
    <t xml:space="preserve">Информационные технологии </t>
  </si>
  <si>
    <t>Статистика</t>
  </si>
  <si>
    <t>Менеджмент</t>
  </si>
  <si>
    <t>Документационное обеспечение управления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</si>
  <si>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</si>
  <si>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</si>
  <si>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</si>
  <si>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</si>
  <si>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Технология отрасли строительства</t>
  </si>
  <si>
    <t>Документирование хозяйственных операций и ведение бухгалтерского учета имущества организации</t>
  </si>
  <si>
    <t>Практические основы бухгалтерского учета имущества организации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</si>
  <si>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</si>
  <si>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</si>
  <si>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и оформления инвентаризации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</si>
  <si>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</si>
  <si>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</si>
  <si>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Составление и использование бухгалтерской отчетности</t>
  </si>
  <si>
    <t>Технология состьавления бухгалтерской отчетности</t>
  </si>
  <si>
    <t>Основы анализа бухгалтерской отчетности</t>
  </si>
  <si>
    <t>УП.04</t>
  </si>
  <si>
    <t>Выполнение работ по профессии 23369 Кассир</t>
  </si>
  <si>
    <t>Технология выполнения работ по профессии Кассир</t>
  </si>
  <si>
    <t>3 сем./ 15 нед/2УП</t>
  </si>
  <si>
    <t>4 сем./20ТО/3ПП</t>
  </si>
  <si>
    <t>5 сем./ 11ТО/2УП/4ПП</t>
  </si>
  <si>
    <t>6 сем./13ТО/4ПДП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</si>
</sst>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3" xfId="0" applyFont="1" applyFill="1" applyBorder="1" applyAlignment="1">
      <alignment horizontal="center" vertical="justify" wrapText="1"/>
    </xf>
    <xf numFmtId="0" fontId="1" fillId="0" borderId="24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wrapText="1"/>
    </xf>
    <xf numFmtId="1" fontId="1" fillId="3" borderId="28" xfId="0" applyNumberFormat="1" applyFont="1" applyFill="1" applyBorder="1" applyAlignment="1">
      <alignment horizontal="center" vertical="center" wrapText="1"/>
    </xf>
    <xf numFmtId="1" fontId="1" fillId="3" borderId="29" xfId="0" applyNumberFormat="1" applyFont="1" applyFill="1" applyBorder="1" applyAlignment="1">
      <alignment horizontal="center" vertical="center" wrapText="1"/>
    </xf>
    <xf numFmtId="1" fontId="1" fillId="3" borderId="3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left" wrapText="1"/>
    </xf>
    <xf numFmtId="1" fontId="1" fillId="3" borderId="34" xfId="0" applyNumberFormat="1" applyFont="1" applyFill="1" applyBorder="1" applyAlignment="1">
      <alignment horizontal="center" vertical="center" wrapText="1"/>
    </xf>
    <xf numFmtId="1" fontId="1" fillId="3" borderId="35" xfId="0" applyNumberFormat="1" applyFont="1" applyFill="1" applyBorder="1" applyAlignment="1">
      <alignment horizontal="center" vertical="center" wrapText="1"/>
    </xf>
    <xf numFmtId="1" fontId="1" fillId="3" borderId="3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1" fontId="2" fillId="2" borderId="37" xfId="0" applyNumberFormat="1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" fontId="2" fillId="2" borderId="32" xfId="0" applyNumberFormat="1" applyFont="1" applyFill="1" applyBorder="1" applyAlignment="1">
      <alignment horizontal="center" vertical="center" wrapText="1"/>
    </xf>
    <xf numFmtId="1" fontId="2" fillId="2" borderId="33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top" wrapText="1"/>
    </xf>
    <xf numFmtId="1" fontId="1" fillId="3" borderId="47" xfId="0" applyNumberFormat="1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1" fontId="1" fillId="3" borderId="48" xfId="0" applyNumberFormat="1" applyFont="1" applyFill="1" applyBorder="1" applyAlignment="1">
      <alignment horizontal="center" vertical="center" wrapText="1"/>
    </xf>
    <xf numFmtId="1" fontId="1" fillId="3" borderId="49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1" fontId="2" fillId="2" borderId="44" xfId="0" applyNumberFormat="1" applyFont="1" applyFill="1" applyBorder="1" applyAlignment="1">
      <alignment horizontal="center" vertical="center" wrapText="1"/>
    </xf>
    <xf numFmtId="1" fontId="2" fillId="2" borderId="45" xfId="0" applyNumberFormat="1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1" fontId="1" fillId="3" borderId="58" xfId="0" applyNumberFormat="1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" fontId="2" fillId="2" borderId="39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wrapText="1"/>
    </xf>
    <xf numFmtId="1" fontId="2" fillId="2" borderId="4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wrapText="1"/>
    </xf>
    <xf numFmtId="1" fontId="2" fillId="2" borderId="59" xfId="0" applyNumberFormat="1" applyFont="1" applyFill="1" applyBorder="1" applyAlignment="1">
      <alignment horizontal="center" vertical="center" wrapText="1"/>
    </xf>
    <xf numFmtId="1" fontId="2" fillId="2" borderId="42" xfId="0" applyNumberFormat="1" applyFont="1" applyFill="1" applyBorder="1" applyAlignment="1">
      <alignment horizontal="center" vertical="center" wrapText="1"/>
    </xf>
    <xf numFmtId="1" fontId="2" fillId="2" borderId="55" xfId="0" applyNumberFormat="1" applyFont="1" applyFill="1" applyBorder="1" applyAlignment="1">
      <alignment horizontal="center" vertical="center" wrapText="1"/>
    </xf>
    <xf numFmtId="1" fontId="2" fillId="0" borderId="57" xfId="0" applyNumberFormat="1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wrapText="1"/>
    </xf>
    <xf numFmtId="1" fontId="1" fillId="3" borderId="24" xfId="0" applyNumberFormat="1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justify" wrapText="1"/>
    </xf>
    <xf numFmtId="1" fontId="2" fillId="0" borderId="27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 wrapText="1"/>
    </xf>
    <xf numFmtId="1" fontId="2" fillId="0" borderId="33" xfId="0" applyNumberFormat="1" applyFont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justify" wrapText="1"/>
    </xf>
    <xf numFmtId="1" fontId="2" fillId="0" borderId="45" xfId="0" applyNumberFormat="1" applyFont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justify" wrapText="1"/>
    </xf>
    <xf numFmtId="1" fontId="1" fillId="3" borderId="40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wrapText="1"/>
    </xf>
    <xf numFmtId="1" fontId="1" fillId="3" borderId="53" xfId="0" applyNumberFormat="1" applyFont="1" applyFill="1" applyBorder="1" applyAlignment="1">
      <alignment horizontal="center" vertical="center" wrapText="1"/>
    </xf>
    <xf numFmtId="1" fontId="1" fillId="3" borderId="42" xfId="0" applyNumberFormat="1" applyFont="1" applyFill="1" applyBorder="1" applyAlignment="1">
      <alignment horizontal="center" vertical="center" wrapText="1"/>
    </xf>
    <xf numFmtId="1" fontId="1" fillId="3" borderId="54" xfId="0" applyNumberFormat="1" applyFont="1" applyFill="1" applyBorder="1" applyAlignment="1">
      <alignment horizontal="center" vertical="center" wrapText="1"/>
    </xf>
    <xf numFmtId="1" fontId="1" fillId="3" borderId="43" xfId="0" applyNumberFormat="1" applyFont="1" applyFill="1" applyBorder="1" applyAlignment="1">
      <alignment horizontal="center" vertical="center" wrapText="1"/>
    </xf>
    <xf numFmtId="1" fontId="1" fillId="3" borderId="4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 vertical="center" wrapText="1"/>
    </xf>
    <xf numFmtId="1" fontId="1" fillId="3" borderId="0" xfId="0" applyNumberFormat="1" applyFont="1" applyFill="1" applyBorder="1" applyAlignment="1">
      <alignment horizontal="center" vertical="center" wrapText="1"/>
    </xf>
    <xf numFmtId="1" fontId="1" fillId="3" borderId="64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" fontId="2" fillId="2" borderId="48" xfId="0" applyNumberFormat="1" applyFont="1" applyFill="1" applyBorder="1" applyAlignment="1">
      <alignment horizontal="center" vertical="center" wrapText="1"/>
    </xf>
    <xf numFmtId="1" fontId="2" fillId="2" borderId="3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1" fontId="1" fillId="3" borderId="61" xfId="0" applyNumberFormat="1" applyFont="1" applyFill="1" applyBorder="1" applyAlignment="1">
      <alignment horizontal="center" vertical="center" wrapText="1"/>
    </xf>
    <xf numFmtId="1" fontId="1" fillId="3" borderId="62" xfId="0" applyNumberFormat="1" applyFont="1" applyFill="1" applyBorder="1" applyAlignment="1">
      <alignment horizontal="center" vertical="center" wrapText="1"/>
    </xf>
    <xf numFmtId="1" fontId="1" fillId="3" borderId="65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5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" fontId="2" fillId="2" borderId="67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wrapText="1"/>
    </xf>
    <xf numFmtId="0" fontId="1" fillId="3" borderId="59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1" fillId="3" borderId="67" xfId="0" applyFont="1" applyFill="1" applyBorder="1" applyAlignment="1">
      <alignment horizontal="center" vertical="center" wrapText="1"/>
    </xf>
    <xf numFmtId="1" fontId="1" fillId="3" borderId="56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1" fontId="2" fillId="2" borderId="64" xfId="0" applyNumberFormat="1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justify" wrapText="1"/>
    </xf>
    <xf numFmtId="1" fontId="2" fillId="0" borderId="46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1" fillId="3" borderId="61" xfId="0" applyFont="1" applyFill="1" applyBorder="1" applyAlignment="1">
      <alignment horizontal="center" vertical="center" wrapText="1"/>
    </xf>
    <xf numFmtId="0" fontId="1" fillId="3" borderId="6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5" fillId="0" borderId="0" xfId="0" applyFont="1"/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71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vertical="center" wrapText="1"/>
    </xf>
    <xf numFmtId="1" fontId="1" fillId="2" borderId="24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1" fontId="2" fillId="0" borderId="72" xfId="0" applyNumberFormat="1" applyFont="1" applyBorder="1" applyAlignment="1">
      <alignment horizontal="center" vertical="center" wrapText="1"/>
    </xf>
    <xf numFmtId="1" fontId="2" fillId="2" borderId="72" xfId="0" applyNumberFormat="1" applyFont="1" applyFill="1" applyBorder="1" applyAlignment="1">
      <alignment horizontal="center" vertical="center" wrapText="1"/>
    </xf>
    <xf numFmtId="1" fontId="2" fillId="2" borderId="49" xfId="0" applyNumberFormat="1" applyFont="1" applyFill="1" applyBorder="1" applyAlignment="1">
      <alignment horizontal="center" vertical="center" wrapText="1"/>
    </xf>
    <xf numFmtId="1" fontId="2" fillId="0" borderId="50" xfId="0" applyNumberFormat="1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1" fontId="1" fillId="3" borderId="59" xfId="0" applyNumberFormat="1" applyFont="1" applyFill="1" applyBorder="1" applyAlignment="1">
      <alignment horizontal="center" vertical="center" wrapText="1"/>
    </xf>
    <xf numFmtId="1" fontId="1" fillId="3" borderId="67" xfId="0" applyNumberFormat="1" applyFont="1" applyFill="1" applyBorder="1" applyAlignment="1">
      <alignment horizontal="center" vertical="center" wrapText="1"/>
    </xf>
    <xf numFmtId="1" fontId="1" fillId="3" borderId="55" xfId="0" applyNumberFormat="1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1" fillId="3" borderId="69" xfId="0" applyFont="1" applyFill="1" applyBorder="1" applyAlignment="1">
      <alignment horizontal="center" vertical="center" wrapText="1"/>
    </xf>
    <xf numFmtId="1" fontId="1" fillId="2" borderId="48" xfId="0" applyNumberFormat="1" applyFont="1" applyFill="1" applyBorder="1" applyAlignment="1">
      <alignment horizontal="center" vertical="center" wrapText="1"/>
    </xf>
    <xf numFmtId="1" fontId="1" fillId="0" borderId="59" xfId="0" applyNumberFormat="1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justify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20" xfId="0" applyFont="1" applyFill="1" applyBorder="1" applyAlignment="1">
      <alignment horizontal="center" vertical="justify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88"/>
  <sheetViews>
    <sheetView tabSelected="1" topLeftCell="A82" workbookViewId="0">
      <selection activeCell="B49" sqref="B49"/>
    </sheetView>
  </sheetViews>
  <sheetFormatPr defaultRowHeight="15" x14ac:dyDescent="0.25"/>
  <cols>
    <col min="2" max="2" width="19.5703125" customWidth="1"/>
    <col min="3" max="3" width="9" customWidth="1"/>
    <col min="4" max="4" width="9.28515625" customWidth="1"/>
    <col min="5" max="5" width="8.42578125" customWidth="1"/>
    <col min="7" max="7" width="12.85546875" customWidth="1"/>
    <col min="8" max="10" width="10.7109375" customWidth="1"/>
  </cols>
  <sheetData>
    <row r="3" spans="1:20" ht="15.75" thickBot="1" x14ac:dyDescent="0.3"/>
    <row r="4" spans="1:20" ht="15.75" customHeight="1" thickBot="1" x14ac:dyDescent="0.3">
      <c r="A4" s="257" t="s">
        <v>0</v>
      </c>
      <c r="B4" s="260" t="s">
        <v>1</v>
      </c>
      <c r="C4" s="274" t="s">
        <v>2</v>
      </c>
      <c r="D4" s="262"/>
      <c r="E4" s="275"/>
      <c r="F4" s="263" t="s">
        <v>3</v>
      </c>
      <c r="G4" s="264"/>
      <c r="H4" s="264"/>
      <c r="I4" s="264"/>
      <c r="J4" s="264"/>
      <c r="K4" s="264"/>
      <c r="L4" s="264"/>
      <c r="M4" s="264"/>
      <c r="N4" s="264"/>
      <c r="O4" s="239" t="s">
        <v>4</v>
      </c>
      <c r="P4" s="239"/>
      <c r="Q4" s="239"/>
      <c r="R4" s="239"/>
      <c r="S4" s="239"/>
      <c r="T4" s="239"/>
    </row>
    <row r="5" spans="1:20" x14ac:dyDescent="0.25">
      <c r="A5" s="258"/>
      <c r="B5" s="261"/>
      <c r="C5" s="235"/>
      <c r="D5" s="237"/>
      <c r="E5" s="276"/>
      <c r="F5" s="240" t="s">
        <v>86</v>
      </c>
      <c r="G5" s="243" t="s">
        <v>6</v>
      </c>
      <c r="H5" s="244"/>
      <c r="I5" s="244"/>
      <c r="J5" s="244"/>
      <c r="K5" s="244"/>
      <c r="L5" s="244"/>
      <c r="M5" s="245"/>
      <c r="N5" s="249" t="s">
        <v>7</v>
      </c>
      <c r="O5" s="239"/>
      <c r="P5" s="239"/>
      <c r="Q5" s="239"/>
      <c r="R5" s="239"/>
      <c r="S5" s="239"/>
      <c r="T5" s="239"/>
    </row>
    <row r="6" spans="1:20" ht="7.5" customHeight="1" thickBot="1" x14ac:dyDescent="0.3">
      <c r="A6" s="258"/>
      <c r="B6" s="261"/>
      <c r="C6" s="235"/>
      <c r="D6" s="237"/>
      <c r="E6" s="276"/>
      <c r="F6" s="241"/>
      <c r="G6" s="242"/>
      <c r="H6" s="246"/>
      <c r="I6" s="246"/>
      <c r="J6" s="246"/>
      <c r="K6" s="247"/>
      <c r="L6" s="247"/>
      <c r="M6" s="248"/>
      <c r="N6" s="249"/>
      <c r="O6" s="251" t="s">
        <v>8</v>
      </c>
      <c r="P6" s="251"/>
      <c r="Q6" s="251" t="s">
        <v>9</v>
      </c>
      <c r="R6" s="251"/>
      <c r="S6" s="251" t="s">
        <v>10</v>
      </c>
      <c r="T6" s="251"/>
    </row>
    <row r="7" spans="1:20" ht="30" customHeight="1" thickBot="1" x14ac:dyDescent="0.3">
      <c r="A7" s="258"/>
      <c r="B7" s="261"/>
      <c r="C7" s="235"/>
      <c r="D7" s="237"/>
      <c r="E7" s="276"/>
      <c r="F7" s="242"/>
      <c r="G7" s="269" t="s">
        <v>11</v>
      </c>
      <c r="H7" s="270"/>
      <c r="I7" s="270"/>
      <c r="J7" s="271"/>
      <c r="K7" s="252" t="s">
        <v>12</v>
      </c>
      <c r="L7" s="250" t="s">
        <v>13</v>
      </c>
      <c r="M7" s="250" t="s">
        <v>14</v>
      </c>
      <c r="N7" s="249"/>
      <c r="O7" s="251"/>
      <c r="P7" s="251"/>
      <c r="Q7" s="251"/>
      <c r="R7" s="251"/>
      <c r="S7" s="251"/>
      <c r="T7" s="251"/>
    </row>
    <row r="8" spans="1:20" ht="15" customHeight="1" x14ac:dyDescent="0.25">
      <c r="A8" s="258"/>
      <c r="B8" s="261"/>
      <c r="C8" s="277"/>
      <c r="D8" s="278"/>
      <c r="E8" s="279"/>
      <c r="F8" s="241"/>
      <c r="G8" s="241" t="s">
        <v>15</v>
      </c>
      <c r="H8" s="267" t="s">
        <v>69</v>
      </c>
      <c r="I8" s="266" t="s">
        <v>85</v>
      </c>
      <c r="J8" s="272" t="s">
        <v>70</v>
      </c>
      <c r="K8" s="250"/>
      <c r="L8" s="250"/>
      <c r="M8" s="250"/>
      <c r="N8" s="250"/>
      <c r="O8" s="250" t="s">
        <v>136</v>
      </c>
      <c r="P8" s="250" t="s">
        <v>137</v>
      </c>
      <c r="Q8" s="253" t="s">
        <v>170</v>
      </c>
      <c r="R8" s="253" t="s">
        <v>171</v>
      </c>
      <c r="S8" s="253" t="s">
        <v>172</v>
      </c>
      <c r="T8" s="255" t="s">
        <v>173</v>
      </c>
    </row>
    <row r="9" spans="1:20" ht="90.75" customHeight="1" thickBot="1" x14ac:dyDescent="0.3">
      <c r="A9" s="259"/>
      <c r="B9" s="262"/>
      <c r="C9" s="188" t="s">
        <v>133</v>
      </c>
      <c r="D9" s="188" t="s">
        <v>131</v>
      </c>
      <c r="E9" s="188" t="s">
        <v>132</v>
      </c>
      <c r="F9" s="241"/>
      <c r="G9" s="241"/>
      <c r="H9" s="268"/>
      <c r="I9" s="266"/>
      <c r="J9" s="273"/>
      <c r="K9" s="250"/>
      <c r="L9" s="265"/>
      <c r="M9" s="265"/>
      <c r="N9" s="250"/>
      <c r="O9" s="250"/>
      <c r="P9" s="250"/>
      <c r="Q9" s="254"/>
      <c r="R9" s="256"/>
      <c r="S9" s="254"/>
      <c r="T9" s="255"/>
    </row>
    <row r="10" spans="1:20" ht="15.75" thickBot="1" x14ac:dyDescent="0.3">
      <c r="A10" s="1">
        <v>1</v>
      </c>
      <c r="B10" s="2">
        <v>2</v>
      </c>
      <c r="C10" s="187" t="s">
        <v>128</v>
      </c>
      <c r="D10" s="187" t="s">
        <v>129</v>
      </c>
      <c r="E10" s="187" t="s">
        <v>130</v>
      </c>
      <c r="F10" s="3">
        <v>4</v>
      </c>
      <c r="G10" s="3">
        <v>5</v>
      </c>
      <c r="H10" s="3">
        <v>6</v>
      </c>
      <c r="I10" s="3">
        <v>7</v>
      </c>
      <c r="J10" s="3"/>
      <c r="K10" s="3"/>
      <c r="L10" s="3"/>
      <c r="M10" s="3"/>
      <c r="N10" s="3"/>
      <c r="O10" s="4">
        <v>12</v>
      </c>
      <c r="P10" s="4">
        <v>13</v>
      </c>
      <c r="Q10" s="4">
        <v>14</v>
      </c>
      <c r="R10" s="4">
        <v>15</v>
      </c>
      <c r="S10" s="4">
        <v>16</v>
      </c>
      <c r="T10" s="5">
        <v>17</v>
      </c>
    </row>
    <row r="11" spans="1:20" ht="27" thickBot="1" x14ac:dyDescent="0.3">
      <c r="A11" s="6" t="s">
        <v>17</v>
      </c>
      <c r="B11" s="7" t="s">
        <v>18</v>
      </c>
      <c r="C11" s="186"/>
      <c r="D11" s="193"/>
      <c r="E11" s="193"/>
      <c r="F11" s="8">
        <f>F12+F21</f>
        <v>1467</v>
      </c>
      <c r="G11" s="9">
        <f>G12+G21</f>
        <v>1404</v>
      </c>
      <c r="H11" s="9">
        <f>H12+H21</f>
        <v>1117</v>
      </c>
      <c r="I11" s="9">
        <f>I12+I21</f>
        <v>287</v>
      </c>
      <c r="J11" s="9"/>
      <c r="K11" s="9">
        <f t="shared" ref="K11:N11" si="0">K12+K21+K29</f>
        <v>0</v>
      </c>
      <c r="L11" s="9">
        <f>L12+L21</f>
        <v>38</v>
      </c>
      <c r="M11" s="9">
        <f>M12+M21</f>
        <v>25</v>
      </c>
      <c r="N11" s="10">
        <f t="shared" si="0"/>
        <v>69</v>
      </c>
      <c r="O11" s="8"/>
      <c r="P11" s="9"/>
      <c r="Q11" s="8"/>
      <c r="R11" s="9"/>
      <c r="S11" s="8"/>
      <c r="T11" s="9"/>
    </row>
    <row r="12" spans="1:20" ht="39.75" thickBot="1" x14ac:dyDescent="0.3">
      <c r="A12" s="11" t="s">
        <v>19</v>
      </c>
      <c r="B12" s="12" t="s">
        <v>20</v>
      </c>
      <c r="C12" s="12"/>
      <c r="D12" s="194"/>
      <c r="E12" s="194"/>
      <c r="F12" s="13">
        <f>SUM(F13:F20)</f>
        <v>886</v>
      </c>
      <c r="G12" s="14">
        <f>SUM(G13:G20)</f>
        <v>850</v>
      </c>
      <c r="H12" s="14">
        <f>SUM(H13:H20)</f>
        <v>663</v>
      </c>
      <c r="I12" s="14">
        <f>SUM(I13:I20)</f>
        <v>187</v>
      </c>
      <c r="J12" s="14"/>
      <c r="K12" s="14">
        <f t="shared" ref="K12:N12" si="1">SUM(K13:K20)</f>
        <v>0</v>
      </c>
      <c r="L12" s="14">
        <f t="shared" si="1"/>
        <v>18</v>
      </c>
      <c r="M12" s="14">
        <f>SUM(M13:M20)</f>
        <v>18</v>
      </c>
      <c r="N12" s="15">
        <f t="shared" si="1"/>
        <v>0</v>
      </c>
      <c r="O12" s="13"/>
      <c r="P12" s="14"/>
      <c r="Q12" s="13"/>
      <c r="R12" s="14"/>
      <c r="S12" s="13"/>
      <c r="T12" s="14"/>
    </row>
    <row r="13" spans="1:20" ht="26.25" x14ac:dyDescent="0.25">
      <c r="A13" s="16" t="s">
        <v>73</v>
      </c>
      <c r="B13" s="17" t="s">
        <v>21</v>
      </c>
      <c r="C13" s="17"/>
      <c r="D13" s="95"/>
      <c r="E13" s="95">
        <v>2</v>
      </c>
      <c r="F13" s="18">
        <f>G13+K13+L13+M13</f>
        <v>91</v>
      </c>
      <c r="G13" s="19">
        <v>78</v>
      </c>
      <c r="H13" s="19">
        <v>78</v>
      </c>
      <c r="I13" s="19"/>
      <c r="J13" s="19"/>
      <c r="K13" s="19"/>
      <c r="L13" s="20">
        <v>4</v>
      </c>
      <c r="M13" s="20">
        <v>9</v>
      </c>
      <c r="N13" s="20">
        <v>0</v>
      </c>
      <c r="O13" s="21">
        <v>34</v>
      </c>
      <c r="P13" s="22">
        <v>44</v>
      </c>
      <c r="Q13" s="21"/>
      <c r="R13" s="22"/>
      <c r="S13" s="21"/>
      <c r="T13" s="22"/>
    </row>
    <row r="14" spans="1:20" ht="26.25" x14ac:dyDescent="0.25">
      <c r="A14" s="25" t="s">
        <v>74</v>
      </c>
      <c r="B14" s="26" t="s">
        <v>22</v>
      </c>
      <c r="C14" s="26"/>
      <c r="D14" s="96">
        <v>2</v>
      </c>
      <c r="E14" s="96"/>
      <c r="F14" s="18">
        <f t="shared" ref="F14:F20" si="2">G14+K14+L14+M14</f>
        <v>119</v>
      </c>
      <c r="G14" s="27">
        <v>117</v>
      </c>
      <c r="H14" s="27">
        <v>117</v>
      </c>
      <c r="I14" s="27"/>
      <c r="J14" s="27"/>
      <c r="K14" s="27"/>
      <c r="L14" s="20">
        <v>2</v>
      </c>
      <c r="M14" s="20"/>
      <c r="N14" s="28">
        <v>0</v>
      </c>
      <c r="O14" s="29">
        <v>51</v>
      </c>
      <c r="P14" s="30">
        <v>66</v>
      </c>
      <c r="Q14" s="29"/>
      <c r="R14" s="30"/>
      <c r="S14" s="29"/>
      <c r="T14" s="30"/>
    </row>
    <row r="15" spans="1:20" x14ac:dyDescent="0.25">
      <c r="A15" s="25" t="s">
        <v>75</v>
      </c>
      <c r="B15" s="280" t="s">
        <v>23</v>
      </c>
      <c r="C15" s="26"/>
      <c r="D15" s="96">
        <v>2</v>
      </c>
      <c r="E15" s="96"/>
      <c r="F15" s="18">
        <f t="shared" si="2"/>
        <v>80</v>
      </c>
      <c r="G15" s="27">
        <v>78</v>
      </c>
      <c r="H15" s="27"/>
      <c r="I15" s="27">
        <v>78</v>
      </c>
      <c r="J15" s="27"/>
      <c r="K15" s="27"/>
      <c r="L15" s="20">
        <v>2</v>
      </c>
      <c r="M15" s="20"/>
      <c r="N15" s="28">
        <v>0</v>
      </c>
      <c r="O15" s="29">
        <v>34</v>
      </c>
      <c r="P15" s="30">
        <v>44</v>
      </c>
      <c r="Q15" s="29"/>
      <c r="R15" s="30"/>
      <c r="S15" s="29"/>
      <c r="T15" s="30"/>
    </row>
    <row r="16" spans="1:20" x14ac:dyDescent="0.25">
      <c r="A16" s="25" t="s">
        <v>76</v>
      </c>
      <c r="B16" s="280" t="s">
        <v>26</v>
      </c>
      <c r="C16" s="26"/>
      <c r="D16" s="96"/>
      <c r="E16" s="96">
        <v>2</v>
      </c>
      <c r="F16" s="18">
        <f t="shared" si="2"/>
        <v>247</v>
      </c>
      <c r="G16" s="27">
        <v>234</v>
      </c>
      <c r="H16" s="27">
        <v>234</v>
      </c>
      <c r="I16" s="27"/>
      <c r="J16" s="27"/>
      <c r="K16" s="27"/>
      <c r="L16" s="20">
        <v>4</v>
      </c>
      <c r="M16" s="20">
        <v>9</v>
      </c>
      <c r="N16" s="28">
        <v>0</v>
      </c>
      <c r="O16" s="29">
        <v>102</v>
      </c>
      <c r="P16" s="30">
        <v>132</v>
      </c>
      <c r="Q16" s="29"/>
      <c r="R16" s="30"/>
      <c r="S16" s="29"/>
      <c r="T16" s="30"/>
    </row>
    <row r="17" spans="1:20" ht="23.25" customHeight="1" x14ac:dyDescent="0.25">
      <c r="A17" s="25" t="s">
        <v>77</v>
      </c>
      <c r="B17" s="280" t="s">
        <v>71</v>
      </c>
      <c r="C17" s="26"/>
      <c r="D17" s="96">
        <v>2</v>
      </c>
      <c r="E17" s="96"/>
      <c r="F17" s="18">
        <f t="shared" si="2"/>
        <v>119</v>
      </c>
      <c r="G17" s="27">
        <v>117</v>
      </c>
      <c r="H17" s="27">
        <v>117</v>
      </c>
      <c r="I17" s="27"/>
      <c r="J17" s="27"/>
      <c r="K17" s="27"/>
      <c r="L17" s="20">
        <v>2</v>
      </c>
      <c r="M17" s="20"/>
      <c r="N17" s="28">
        <v>0</v>
      </c>
      <c r="O17" s="29">
        <v>51</v>
      </c>
      <c r="P17" s="30">
        <v>66</v>
      </c>
      <c r="Q17" s="29"/>
      <c r="R17" s="30"/>
      <c r="S17" s="29"/>
      <c r="T17" s="30"/>
    </row>
    <row r="18" spans="1:20" ht="30.75" customHeight="1" x14ac:dyDescent="0.25">
      <c r="A18" s="25" t="s">
        <v>78</v>
      </c>
      <c r="B18" s="26" t="s">
        <v>24</v>
      </c>
      <c r="C18" s="26"/>
      <c r="D18" s="96" t="s">
        <v>134</v>
      </c>
      <c r="E18" s="96"/>
      <c r="F18" s="18">
        <f t="shared" si="2"/>
        <v>117</v>
      </c>
      <c r="G18" s="27">
        <v>117</v>
      </c>
      <c r="H18" s="27">
        <v>8</v>
      </c>
      <c r="I18" s="27">
        <v>109</v>
      </c>
      <c r="J18" s="27"/>
      <c r="K18" s="27"/>
      <c r="L18" s="20"/>
      <c r="M18" s="20"/>
      <c r="N18" s="28">
        <v>0</v>
      </c>
      <c r="O18" s="29">
        <v>51</v>
      </c>
      <c r="P18" s="30">
        <v>66</v>
      </c>
      <c r="Q18" s="29"/>
      <c r="R18" s="30"/>
      <c r="S18" s="29"/>
      <c r="T18" s="30"/>
    </row>
    <row r="19" spans="1:20" ht="20.25" customHeight="1" x14ac:dyDescent="0.25">
      <c r="A19" s="25" t="s">
        <v>79</v>
      </c>
      <c r="B19" s="280" t="s">
        <v>72</v>
      </c>
      <c r="C19" s="26"/>
      <c r="D19" s="96">
        <v>2</v>
      </c>
      <c r="E19" s="96"/>
      <c r="F19" s="18">
        <f t="shared" si="2"/>
        <v>72</v>
      </c>
      <c r="G19" s="27">
        <v>70</v>
      </c>
      <c r="H19" s="27">
        <v>70</v>
      </c>
      <c r="I19" s="27"/>
      <c r="J19" s="27"/>
      <c r="K19" s="27"/>
      <c r="L19" s="20">
        <v>2</v>
      </c>
      <c r="M19" s="20"/>
      <c r="N19" s="28">
        <v>0</v>
      </c>
      <c r="O19" s="29">
        <v>34</v>
      </c>
      <c r="P19" s="30">
        <v>36</v>
      </c>
      <c r="Q19" s="29"/>
      <c r="R19" s="30"/>
      <c r="S19" s="29"/>
      <c r="T19" s="30"/>
    </row>
    <row r="20" spans="1:20" ht="15.75" thickBot="1" x14ac:dyDescent="0.3">
      <c r="A20" s="25" t="s">
        <v>80</v>
      </c>
      <c r="B20" s="26" t="s">
        <v>25</v>
      </c>
      <c r="C20" s="26"/>
      <c r="D20" s="96">
        <v>2</v>
      </c>
      <c r="E20" s="96"/>
      <c r="F20" s="18">
        <f t="shared" si="2"/>
        <v>41</v>
      </c>
      <c r="G20" s="27">
        <v>39</v>
      </c>
      <c r="H20" s="27">
        <v>39</v>
      </c>
      <c r="I20" s="27"/>
      <c r="J20" s="27"/>
      <c r="K20" s="27"/>
      <c r="L20" s="20">
        <v>2</v>
      </c>
      <c r="M20" s="20"/>
      <c r="N20" s="28">
        <v>0</v>
      </c>
      <c r="O20" s="32"/>
      <c r="P20" s="33">
        <v>39</v>
      </c>
      <c r="Q20" s="29"/>
      <c r="R20" s="30"/>
      <c r="S20" s="29"/>
      <c r="T20" s="30"/>
    </row>
    <row r="21" spans="1:20" ht="52.5" thickBot="1" x14ac:dyDescent="0.3">
      <c r="A21" s="37"/>
      <c r="B21" s="12" t="s">
        <v>27</v>
      </c>
      <c r="C21" s="12"/>
      <c r="D21" s="194"/>
      <c r="E21" s="194"/>
      <c r="F21" s="13">
        <f>SUM(F22:F28)</f>
        <v>581</v>
      </c>
      <c r="G21" s="14">
        <f t="shared" ref="G21:N21" si="3">SUM(G22:G28)</f>
        <v>554</v>
      </c>
      <c r="H21" s="14">
        <f>SUM(H22:H28)</f>
        <v>454</v>
      </c>
      <c r="I21" s="14">
        <f t="shared" si="3"/>
        <v>100</v>
      </c>
      <c r="J21" s="14"/>
      <c r="K21" s="14"/>
      <c r="L21" s="14">
        <f>SUM(L22:L28)</f>
        <v>20</v>
      </c>
      <c r="M21" s="14">
        <f t="shared" si="3"/>
        <v>7</v>
      </c>
      <c r="N21" s="38">
        <f t="shared" si="3"/>
        <v>0</v>
      </c>
      <c r="O21" s="13"/>
      <c r="P21" s="14"/>
      <c r="Q21" s="39"/>
      <c r="R21" s="38"/>
      <c r="S21" s="39"/>
      <c r="T21" s="38"/>
    </row>
    <row r="22" spans="1:20" x14ac:dyDescent="0.25">
      <c r="A22" s="16" t="s">
        <v>81</v>
      </c>
      <c r="B22" s="281" t="s">
        <v>30</v>
      </c>
      <c r="C22" s="17"/>
      <c r="D22" s="95">
        <v>2</v>
      </c>
      <c r="E22" s="95"/>
      <c r="F22" s="18">
        <f>G22+K22+L22+M22</f>
        <v>102</v>
      </c>
      <c r="G22" s="19">
        <v>100</v>
      </c>
      <c r="H22" s="19">
        <v>30</v>
      </c>
      <c r="I22" s="19">
        <v>70</v>
      </c>
      <c r="J22" s="19"/>
      <c r="K22" s="19"/>
      <c r="L22" s="20">
        <v>2</v>
      </c>
      <c r="M22" s="20"/>
      <c r="N22" s="20">
        <v>0</v>
      </c>
      <c r="O22" s="42">
        <v>51</v>
      </c>
      <c r="P22" s="22">
        <v>49</v>
      </c>
      <c r="Q22" s="21"/>
      <c r="R22" s="22"/>
      <c r="S22" s="24"/>
      <c r="T22" s="23"/>
    </row>
    <row r="23" spans="1:20" x14ac:dyDescent="0.25">
      <c r="A23" s="25" t="s">
        <v>82</v>
      </c>
      <c r="B23" s="43" t="s">
        <v>138</v>
      </c>
      <c r="C23" s="43"/>
      <c r="D23" s="97">
        <v>2</v>
      </c>
      <c r="E23" s="97" t="s">
        <v>139</v>
      </c>
      <c r="F23" s="18">
        <f t="shared" ref="F23:F28" si="4">G23+K23+L23+M23</f>
        <v>80</v>
      </c>
      <c r="G23" s="27">
        <v>78</v>
      </c>
      <c r="H23" s="27">
        <v>78</v>
      </c>
      <c r="I23" s="27"/>
      <c r="J23" s="27"/>
      <c r="K23" s="27"/>
      <c r="L23" s="20">
        <v>2</v>
      </c>
      <c r="M23" s="20"/>
      <c r="N23" s="28">
        <v>0</v>
      </c>
      <c r="O23" s="32">
        <v>34</v>
      </c>
      <c r="P23" s="30">
        <v>44</v>
      </c>
      <c r="Q23" s="29"/>
      <c r="R23" s="30"/>
      <c r="S23" s="29"/>
      <c r="T23" s="30"/>
    </row>
    <row r="24" spans="1:20" x14ac:dyDescent="0.25">
      <c r="A24" s="25" t="s">
        <v>143</v>
      </c>
      <c r="B24" s="26" t="s">
        <v>140</v>
      </c>
      <c r="C24" s="26"/>
      <c r="D24" s="96"/>
      <c r="E24" s="96">
        <v>2</v>
      </c>
      <c r="F24" s="18">
        <f t="shared" si="4"/>
        <v>122</v>
      </c>
      <c r="G24" s="27">
        <v>111</v>
      </c>
      <c r="H24" s="27">
        <v>103</v>
      </c>
      <c r="I24" s="27">
        <v>8</v>
      </c>
      <c r="J24" s="27"/>
      <c r="K24" s="27"/>
      <c r="L24" s="20">
        <v>4</v>
      </c>
      <c r="M24" s="20">
        <v>7</v>
      </c>
      <c r="N24" s="28">
        <v>0</v>
      </c>
      <c r="O24" s="32">
        <v>38</v>
      </c>
      <c r="P24" s="30">
        <v>73</v>
      </c>
      <c r="Q24" s="29"/>
      <c r="R24" s="30"/>
      <c r="S24" s="29"/>
      <c r="T24" s="30"/>
    </row>
    <row r="25" spans="1:20" x14ac:dyDescent="0.25">
      <c r="A25" s="25" t="s">
        <v>144</v>
      </c>
      <c r="B25" s="26" t="s">
        <v>141</v>
      </c>
      <c r="C25" s="26"/>
      <c r="D25" s="96">
        <v>4</v>
      </c>
      <c r="E25" s="96"/>
      <c r="F25" s="18">
        <f t="shared" si="4"/>
        <v>87</v>
      </c>
      <c r="G25" s="27">
        <v>85</v>
      </c>
      <c r="H25" s="27">
        <v>85</v>
      </c>
      <c r="I25" s="27"/>
      <c r="J25" s="27"/>
      <c r="K25" s="27"/>
      <c r="L25" s="20">
        <v>2</v>
      </c>
      <c r="M25" s="20"/>
      <c r="N25" s="28">
        <v>0</v>
      </c>
      <c r="O25" s="32"/>
      <c r="P25" s="30"/>
      <c r="Q25" s="29">
        <v>30</v>
      </c>
      <c r="R25" s="30">
        <v>55</v>
      </c>
      <c r="S25" s="29"/>
      <c r="T25" s="30"/>
    </row>
    <row r="26" spans="1:20" x14ac:dyDescent="0.25">
      <c r="A26" s="25" t="s">
        <v>83</v>
      </c>
      <c r="B26" s="26" t="s">
        <v>142</v>
      </c>
      <c r="C26" s="26"/>
      <c r="D26" s="96">
        <v>2</v>
      </c>
      <c r="E26" s="96"/>
      <c r="F26" s="18">
        <f t="shared" si="4"/>
        <v>114</v>
      </c>
      <c r="G26" s="27">
        <v>108</v>
      </c>
      <c r="H26" s="27">
        <v>86</v>
      </c>
      <c r="I26" s="27">
        <v>22</v>
      </c>
      <c r="J26" s="27"/>
      <c r="K26" s="27"/>
      <c r="L26" s="20">
        <v>6</v>
      </c>
      <c r="M26" s="20"/>
      <c r="N26" s="28">
        <v>0</v>
      </c>
      <c r="O26" s="32">
        <v>50</v>
      </c>
      <c r="P26" s="33">
        <v>58</v>
      </c>
      <c r="Q26" s="29" t="s">
        <v>139</v>
      </c>
      <c r="R26" s="30"/>
      <c r="S26" s="29"/>
      <c r="T26" s="30"/>
    </row>
    <row r="27" spans="1:20" x14ac:dyDescent="0.25">
      <c r="A27" s="25" t="s">
        <v>84</v>
      </c>
      <c r="B27" s="25" t="s">
        <v>28</v>
      </c>
      <c r="C27" s="25"/>
      <c r="D27" s="96">
        <v>3</v>
      </c>
      <c r="E27" s="96"/>
      <c r="F27" s="18">
        <f t="shared" si="4"/>
        <v>38</v>
      </c>
      <c r="G27" s="27">
        <v>36</v>
      </c>
      <c r="H27" s="27">
        <v>36</v>
      </c>
      <c r="I27" s="27"/>
      <c r="J27" s="27"/>
      <c r="K27" s="27"/>
      <c r="L27" s="20">
        <v>2</v>
      </c>
      <c r="M27" s="20"/>
      <c r="N27" s="28">
        <v>0</v>
      </c>
      <c r="O27" s="29"/>
      <c r="P27" s="30"/>
      <c r="Q27" s="29">
        <v>36</v>
      </c>
      <c r="R27" s="30" t="s">
        <v>139</v>
      </c>
      <c r="S27" s="29"/>
      <c r="T27" s="30"/>
    </row>
    <row r="28" spans="1:20" ht="15.75" thickBot="1" x14ac:dyDescent="0.3">
      <c r="A28" s="44" t="s">
        <v>145</v>
      </c>
      <c r="B28" s="61" t="s">
        <v>29</v>
      </c>
      <c r="C28" s="44"/>
      <c r="D28" s="97">
        <v>3</v>
      </c>
      <c r="E28" s="97"/>
      <c r="F28" s="18">
        <f t="shared" si="4"/>
        <v>38</v>
      </c>
      <c r="G28" s="45">
        <v>36</v>
      </c>
      <c r="H28" s="45">
        <v>36</v>
      </c>
      <c r="I28" s="45"/>
      <c r="J28" s="45"/>
      <c r="K28" s="45"/>
      <c r="L28" s="20">
        <v>2</v>
      </c>
      <c r="M28" s="20"/>
      <c r="N28" s="46">
        <v>0</v>
      </c>
      <c r="O28" s="35"/>
      <c r="P28" s="36"/>
      <c r="Q28" s="35">
        <v>36</v>
      </c>
      <c r="R28" s="36"/>
      <c r="S28" s="47"/>
      <c r="T28" s="34"/>
    </row>
    <row r="29" spans="1:20" ht="49.5" customHeight="1" thickBot="1" x14ac:dyDescent="0.3">
      <c r="A29" s="6" t="s">
        <v>87</v>
      </c>
      <c r="B29" s="50" t="s">
        <v>88</v>
      </c>
      <c r="C29" s="50"/>
      <c r="D29" s="195"/>
      <c r="E29" s="195"/>
      <c r="F29" s="40">
        <f>SUM(F30:F34)</f>
        <v>444</v>
      </c>
      <c r="G29" s="41">
        <f>SUM(G30:G34)</f>
        <v>365</v>
      </c>
      <c r="H29" s="41">
        <f>SUM(H30:H34)</f>
        <v>46</v>
      </c>
      <c r="I29" s="41">
        <f>SUM(I30:I34)</f>
        <v>319</v>
      </c>
      <c r="J29" s="41"/>
      <c r="K29" s="41">
        <f t="shared" ref="K29:M29" si="5">SUM(K30:K32)</f>
        <v>0</v>
      </c>
      <c r="L29" s="41">
        <f>SUM(L30:L34)</f>
        <v>10</v>
      </c>
      <c r="M29" s="41">
        <f t="shared" si="5"/>
        <v>0</v>
      </c>
      <c r="N29" s="51">
        <f>SUM(N30:N34)</f>
        <v>69</v>
      </c>
      <c r="O29" s="13"/>
      <c r="P29" s="14"/>
      <c r="Q29" s="52"/>
      <c r="R29" s="51"/>
      <c r="S29" s="52"/>
      <c r="T29" s="51"/>
    </row>
    <row r="30" spans="1:20" ht="30" customHeight="1" thickBot="1" x14ac:dyDescent="0.3">
      <c r="A30" s="53" t="s">
        <v>90</v>
      </c>
      <c r="B30" s="53" t="s">
        <v>89</v>
      </c>
      <c r="C30" s="53"/>
      <c r="D30" s="95">
        <v>6</v>
      </c>
      <c r="E30" s="196"/>
      <c r="F30" s="54">
        <f>G30+K30+N30+L30+M30</f>
        <v>58</v>
      </c>
      <c r="G30" s="55">
        <v>48</v>
      </c>
      <c r="H30" s="55">
        <v>14</v>
      </c>
      <c r="I30" s="55">
        <v>34</v>
      </c>
      <c r="J30" s="55"/>
      <c r="K30" s="55"/>
      <c r="L30" s="56">
        <v>2</v>
      </c>
      <c r="M30" s="56"/>
      <c r="N30" s="104">
        <v>8</v>
      </c>
      <c r="O30" s="191"/>
      <c r="P30" s="22"/>
      <c r="Q30" s="24"/>
      <c r="R30" s="23"/>
      <c r="S30" s="24"/>
      <c r="T30" s="23">
        <v>56</v>
      </c>
    </row>
    <row r="31" spans="1:20" ht="21" customHeight="1" thickBot="1" x14ac:dyDescent="0.3">
      <c r="A31" s="59" t="s">
        <v>91</v>
      </c>
      <c r="B31" s="59" t="s">
        <v>71</v>
      </c>
      <c r="C31" s="59"/>
      <c r="D31" s="96">
        <v>3</v>
      </c>
      <c r="E31" s="197"/>
      <c r="F31" s="54">
        <f>G31+L31+N31</f>
        <v>54</v>
      </c>
      <c r="G31" s="27">
        <v>44</v>
      </c>
      <c r="H31" s="27">
        <v>4</v>
      </c>
      <c r="I31" s="27">
        <v>40</v>
      </c>
      <c r="J31" s="27"/>
      <c r="K31" s="27"/>
      <c r="L31" s="20">
        <v>2</v>
      </c>
      <c r="M31" s="20"/>
      <c r="N31" s="60">
        <v>8</v>
      </c>
      <c r="O31" s="192"/>
      <c r="P31" s="30"/>
      <c r="Q31" s="29">
        <v>52</v>
      </c>
      <c r="R31" s="30"/>
      <c r="S31" s="29"/>
      <c r="T31" s="30"/>
    </row>
    <row r="32" spans="1:20" ht="38.25" customHeight="1" thickBot="1" x14ac:dyDescent="0.3">
      <c r="A32" s="44" t="s">
        <v>92</v>
      </c>
      <c r="B32" s="61" t="s">
        <v>39</v>
      </c>
      <c r="C32" s="61"/>
      <c r="D32" s="97" t="s">
        <v>146</v>
      </c>
      <c r="E32" s="198"/>
      <c r="F32" s="54">
        <f t="shared" ref="F32:F34" si="6">G32+K32+N32+L32+M32</f>
        <v>122</v>
      </c>
      <c r="G32" s="63">
        <v>99</v>
      </c>
      <c r="H32" s="63"/>
      <c r="I32" s="63">
        <v>99</v>
      </c>
      <c r="J32" s="63"/>
      <c r="K32" s="63"/>
      <c r="L32" s="64">
        <v>4</v>
      </c>
      <c r="M32" s="64"/>
      <c r="N32" s="65">
        <v>19</v>
      </c>
      <c r="O32" s="66"/>
      <c r="P32" s="67"/>
      <c r="Q32" s="47">
        <v>30</v>
      </c>
      <c r="R32" s="34">
        <v>40</v>
      </c>
      <c r="S32" s="47">
        <v>22</v>
      </c>
      <c r="T32" s="34">
        <v>26</v>
      </c>
    </row>
    <row r="33" spans="1:20" ht="16.5" customHeight="1" thickBot="1" x14ac:dyDescent="0.3">
      <c r="A33" s="131" t="s">
        <v>93</v>
      </c>
      <c r="B33" s="132" t="s">
        <v>24</v>
      </c>
      <c r="C33" s="132" t="s">
        <v>147</v>
      </c>
      <c r="D33" s="203">
        <v>6</v>
      </c>
      <c r="E33" s="199"/>
      <c r="F33" s="54">
        <f t="shared" si="6"/>
        <v>160</v>
      </c>
      <c r="G33" s="127">
        <v>134</v>
      </c>
      <c r="H33" s="127">
        <v>2</v>
      </c>
      <c r="I33" s="127">
        <v>132</v>
      </c>
      <c r="J33" s="127"/>
      <c r="K33" s="127"/>
      <c r="L33" s="64">
        <v>0</v>
      </c>
      <c r="M33" s="64"/>
      <c r="N33" s="128">
        <v>26</v>
      </c>
      <c r="O33" s="136"/>
      <c r="P33" s="136"/>
      <c r="Q33" s="129">
        <v>45</v>
      </c>
      <c r="R33" s="130">
        <v>60</v>
      </c>
      <c r="S33" s="129">
        <v>33</v>
      </c>
      <c r="T33" s="130">
        <v>22</v>
      </c>
    </row>
    <row r="34" spans="1:20" ht="20.25" customHeight="1" thickBot="1" x14ac:dyDescent="0.3">
      <c r="A34" s="131" t="s">
        <v>94</v>
      </c>
      <c r="B34" s="132" t="s">
        <v>95</v>
      </c>
      <c r="C34" s="132"/>
      <c r="D34" s="203">
        <v>6</v>
      </c>
      <c r="E34" s="199"/>
      <c r="F34" s="54">
        <f t="shared" si="6"/>
        <v>50</v>
      </c>
      <c r="G34" s="127">
        <v>40</v>
      </c>
      <c r="H34" s="127">
        <v>26</v>
      </c>
      <c r="I34" s="127">
        <v>14</v>
      </c>
      <c r="J34" s="127"/>
      <c r="K34" s="127"/>
      <c r="L34" s="64">
        <v>2</v>
      </c>
      <c r="M34" s="64"/>
      <c r="N34" s="134">
        <v>8</v>
      </c>
      <c r="O34" s="143"/>
      <c r="P34" s="143"/>
      <c r="Q34" s="135"/>
      <c r="R34" s="130"/>
      <c r="S34" s="129" t="s">
        <v>139</v>
      </c>
      <c r="T34" s="130">
        <v>48</v>
      </c>
    </row>
    <row r="35" spans="1:20" ht="38.25" customHeight="1" thickBot="1" x14ac:dyDescent="0.3">
      <c r="A35" s="69" t="s">
        <v>96</v>
      </c>
      <c r="B35" s="69" t="s">
        <v>97</v>
      </c>
      <c r="C35" s="69"/>
      <c r="D35" s="200"/>
      <c r="E35" s="200"/>
      <c r="F35" s="178">
        <f>SUM(F36:F37)</f>
        <v>120</v>
      </c>
      <c r="G35" s="179">
        <f>SUM(G36:G37)</f>
        <v>98</v>
      </c>
      <c r="H35" s="179">
        <f>SUM(H36:H37)</f>
        <v>48</v>
      </c>
      <c r="I35" s="179">
        <f>SUM(I36:I37)</f>
        <v>50</v>
      </c>
      <c r="J35" s="179"/>
      <c r="K35" s="179"/>
      <c r="L35" s="180">
        <f>SUM(L36:L37)</f>
        <v>4</v>
      </c>
      <c r="M35" s="180"/>
      <c r="N35" s="180">
        <f>SUM(N36:N37)</f>
        <v>18</v>
      </c>
      <c r="O35" s="98"/>
      <c r="P35" s="98"/>
      <c r="Q35" s="183"/>
      <c r="R35" s="140"/>
      <c r="S35" s="138"/>
      <c r="T35" s="140"/>
    </row>
    <row r="36" spans="1:20" ht="38.25" customHeight="1" thickBot="1" x14ac:dyDescent="0.3">
      <c r="A36" s="132" t="s">
        <v>98</v>
      </c>
      <c r="B36" s="132" t="s">
        <v>26</v>
      </c>
      <c r="C36" s="132"/>
      <c r="D36" s="203">
        <v>3</v>
      </c>
      <c r="E36" s="199"/>
      <c r="F36" s="62">
        <f>G36+L36+N36</f>
        <v>42</v>
      </c>
      <c r="G36" s="127">
        <v>34</v>
      </c>
      <c r="H36" s="127">
        <v>16</v>
      </c>
      <c r="I36" s="127">
        <v>18</v>
      </c>
      <c r="J36" s="127"/>
      <c r="K36" s="127"/>
      <c r="L36" s="64">
        <v>2</v>
      </c>
      <c r="M36" s="64"/>
      <c r="N36" s="146">
        <v>6</v>
      </c>
      <c r="O36" s="164"/>
      <c r="P36" s="164"/>
      <c r="Q36" s="135">
        <v>40</v>
      </c>
      <c r="R36" s="130"/>
      <c r="S36" s="129"/>
      <c r="T36" s="130"/>
    </row>
    <row r="37" spans="1:20" ht="38.25" customHeight="1" thickBot="1" x14ac:dyDescent="0.3">
      <c r="A37" s="132" t="s">
        <v>99</v>
      </c>
      <c r="B37" s="132" t="s">
        <v>148</v>
      </c>
      <c r="C37" s="132"/>
      <c r="D37" s="203">
        <v>4</v>
      </c>
      <c r="E37" s="199"/>
      <c r="F37" s="62">
        <f t="shared" ref="F37" si="7">G37+J37+K37+L37+M37+N37</f>
        <v>78</v>
      </c>
      <c r="G37" s="127">
        <v>64</v>
      </c>
      <c r="H37" s="127">
        <v>32</v>
      </c>
      <c r="I37" s="127">
        <v>32</v>
      </c>
      <c r="J37" s="127"/>
      <c r="K37" s="127"/>
      <c r="L37" s="64">
        <v>2</v>
      </c>
      <c r="M37" s="64"/>
      <c r="N37" s="146">
        <v>12</v>
      </c>
      <c r="O37" s="164"/>
      <c r="P37" s="164"/>
      <c r="Q37" s="135"/>
      <c r="R37" s="130">
        <v>76</v>
      </c>
      <c r="S37" s="129"/>
      <c r="T37" s="130"/>
    </row>
    <row r="38" spans="1:20" ht="38.25" customHeight="1" thickBot="1" x14ac:dyDescent="0.3">
      <c r="A38" s="69" t="s">
        <v>40</v>
      </c>
      <c r="B38" s="69" t="s">
        <v>100</v>
      </c>
      <c r="C38" s="69"/>
      <c r="D38" s="200"/>
      <c r="E38" s="200"/>
      <c r="F38" s="178">
        <f>F39+F53</f>
        <v>2073</v>
      </c>
      <c r="G38" s="179">
        <f t="shared" ref="G38:N38" si="8">G39+G53</f>
        <v>1322</v>
      </c>
      <c r="H38" s="179">
        <f t="shared" si="8"/>
        <v>595</v>
      </c>
      <c r="I38" s="179">
        <f t="shared" si="8"/>
        <v>707</v>
      </c>
      <c r="J38" s="179">
        <f t="shared" si="8"/>
        <v>20</v>
      </c>
      <c r="K38" s="179">
        <f t="shared" si="8"/>
        <v>360</v>
      </c>
      <c r="L38" s="180">
        <f t="shared" si="8"/>
        <v>76</v>
      </c>
      <c r="M38" s="180">
        <f t="shared" si="8"/>
        <v>63</v>
      </c>
      <c r="N38" s="70">
        <f t="shared" si="8"/>
        <v>246</v>
      </c>
      <c r="O38" s="98"/>
      <c r="P38" s="98"/>
      <c r="Q38" s="181"/>
      <c r="R38" s="139"/>
      <c r="S38" s="182"/>
      <c r="T38" s="139"/>
    </row>
    <row r="39" spans="1:20" ht="45" customHeight="1" thickBot="1" x14ac:dyDescent="0.3">
      <c r="A39" s="68" t="s">
        <v>31</v>
      </c>
      <c r="B39" s="69" t="s">
        <v>101</v>
      </c>
      <c r="C39" s="69"/>
      <c r="D39" s="200"/>
      <c r="E39" s="200"/>
      <c r="F39" s="13">
        <f>SUM(F40:F52)</f>
        <v>774</v>
      </c>
      <c r="G39" s="14">
        <f>SUM(G40:G52)</f>
        <v>606</v>
      </c>
      <c r="H39" s="14">
        <f>SUM(H40:H52)</f>
        <v>313</v>
      </c>
      <c r="I39" s="14">
        <f>SUM(I40:I52)</f>
        <v>293</v>
      </c>
      <c r="J39" s="14"/>
      <c r="K39" s="14"/>
      <c r="L39" s="14">
        <f>SUM(L40:L52)</f>
        <v>28</v>
      </c>
      <c r="M39" s="14">
        <f>SUM(M40:M52)</f>
        <v>21</v>
      </c>
      <c r="N39" s="141">
        <f>SUM(N40:N52)</f>
        <v>119</v>
      </c>
      <c r="O39" s="138"/>
      <c r="P39" s="139"/>
      <c r="Q39" s="71"/>
      <c r="R39" s="72"/>
      <c r="S39" s="71"/>
      <c r="T39" s="72"/>
    </row>
    <row r="40" spans="1:20" ht="42" customHeight="1" x14ac:dyDescent="0.25">
      <c r="A40" s="73" t="s">
        <v>32</v>
      </c>
      <c r="B40" s="16" t="s">
        <v>113</v>
      </c>
      <c r="C40" s="16"/>
      <c r="D40" s="95">
        <v>3</v>
      </c>
      <c r="E40" s="95">
        <v>4</v>
      </c>
      <c r="F40" s="18">
        <f>G40+J40+K40+L40+M40+N40</f>
        <v>112</v>
      </c>
      <c r="G40" s="19">
        <v>84</v>
      </c>
      <c r="H40" s="19">
        <v>40</v>
      </c>
      <c r="I40" s="19">
        <v>44</v>
      </c>
      <c r="J40" s="19"/>
      <c r="K40" s="19"/>
      <c r="L40" s="20">
        <v>4</v>
      </c>
      <c r="M40" s="20">
        <v>7</v>
      </c>
      <c r="N40" s="74">
        <v>17</v>
      </c>
      <c r="O40" s="24"/>
      <c r="P40" s="23"/>
      <c r="Q40" s="24">
        <v>56</v>
      </c>
      <c r="R40" s="23">
        <v>45</v>
      </c>
      <c r="S40" s="24"/>
      <c r="T40" s="23"/>
    </row>
    <row r="41" spans="1:20" x14ac:dyDescent="0.25">
      <c r="A41" s="75" t="s">
        <v>33</v>
      </c>
      <c r="B41" s="25" t="s">
        <v>149</v>
      </c>
      <c r="C41" s="25"/>
      <c r="D41" s="96">
        <v>6</v>
      </c>
      <c r="E41" s="96"/>
      <c r="F41" s="18">
        <f t="shared" ref="F41:F52" si="9">G41+J41+K41+L41+M41+N41</f>
        <v>50</v>
      </c>
      <c r="G41" s="27">
        <v>40</v>
      </c>
      <c r="H41" s="27">
        <v>16</v>
      </c>
      <c r="I41" s="27">
        <v>24</v>
      </c>
      <c r="J41" s="27"/>
      <c r="K41" s="27"/>
      <c r="L41" s="20">
        <v>2</v>
      </c>
      <c r="M41" s="20"/>
      <c r="N41" s="76">
        <v>8</v>
      </c>
      <c r="O41" s="21" t="s">
        <v>139</v>
      </c>
      <c r="P41" s="22" t="s">
        <v>139</v>
      </c>
      <c r="Q41" s="29"/>
      <c r="R41" s="31"/>
      <c r="S41" s="21"/>
      <c r="T41" s="22">
        <v>48</v>
      </c>
    </row>
    <row r="42" spans="1:20" ht="23.25" customHeight="1" x14ac:dyDescent="0.25">
      <c r="A42" s="75" t="s">
        <v>34</v>
      </c>
      <c r="B42" s="25" t="s">
        <v>150</v>
      </c>
      <c r="C42" s="25"/>
      <c r="D42" s="96">
        <v>5</v>
      </c>
      <c r="E42" s="96" t="s">
        <v>139</v>
      </c>
      <c r="F42" s="18">
        <f t="shared" si="9"/>
        <v>50</v>
      </c>
      <c r="G42" s="27">
        <v>40</v>
      </c>
      <c r="H42" s="27">
        <v>16</v>
      </c>
      <c r="I42" s="27">
        <v>24</v>
      </c>
      <c r="J42" s="27"/>
      <c r="K42" s="27"/>
      <c r="L42" s="20">
        <v>2</v>
      </c>
      <c r="M42" s="20">
        <v>0</v>
      </c>
      <c r="N42" s="76">
        <v>8</v>
      </c>
      <c r="O42" s="21"/>
      <c r="P42" s="22" t="s">
        <v>139</v>
      </c>
      <c r="Q42" s="29"/>
      <c r="R42" s="30"/>
      <c r="S42" s="21">
        <v>48</v>
      </c>
      <c r="T42" s="22"/>
    </row>
    <row r="43" spans="1:20" ht="45.75" customHeight="1" x14ac:dyDescent="0.25">
      <c r="A43" s="75" t="s">
        <v>35</v>
      </c>
      <c r="B43" s="25" t="s">
        <v>151</v>
      </c>
      <c r="C43" s="25"/>
      <c r="D43" s="96">
        <v>4</v>
      </c>
      <c r="E43" s="96"/>
      <c r="F43" s="18">
        <f t="shared" si="9"/>
        <v>50</v>
      </c>
      <c r="G43" s="27">
        <v>40</v>
      </c>
      <c r="H43" s="27">
        <v>16</v>
      </c>
      <c r="I43" s="27">
        <v>24</v>
      </c>
      <c r="J43" s="27"/>
      <c r="K43" s="27"/>
      <c r="L43" s="20">
        <v>2</v>
      </c>
      <c r="M43" s="20"/>
      <c r="N43" s="76">
        <v>8</v>
      </c>
      <c r="O43" s="21"/>
      <c r="P43" s="22"/>
      <c r="Q43" s="77"/>
      <c r="R43" s="30">
        <v>48</v>
      </c>
      <c r="S43" s="29"/>
      <c r="T43" s="30"/>
    </row>
    <row r="44" spans="1:20" ht="51.75" thickBot="1" x14ac:dyDescent="0.3">
      <c r="A44" s="79" t="s">
        <v>37</v>
      </c>
      <c r="B44" s="78" t="s">
        <v>105</v>
      </c>
      <c r="C44" s="78"/>
      <c r="D44" s="201">
        <v>6</v>
      </c>
      <c r="E44" s="201"/>
      <c r="F44" s="18">
        <f t="shared" si="9"/>
        <v>42</v>
      </c>
      <c r="G44" s="27">
        <v>34</v>
      </c>
      <c r="H44" s="27">
        <v>20</v>
      </c>
      <c r="I44" s="27">
        <v>14</v>
      </c>
      <c r="J44" s="27"/>
      <c r="K44" s="27"/>
      <c r="L44" s="20">
        <v>2</v>
      </c>
      <c r="M44" s="20">
        <v>0</v>
      </c>
      <c r="N44" s="76">
        <v>6</v>
      </c>
      <c r="O44" s="21"/>
      <c r="P44" s="22"/>
      <c r="Q44" s="77"/>
      <c r="R44" s="30"/>
      <c r="S44" s="29"/>
      <c r="T44" s="30">
        <v>40</v>
      </c>
    </row>
    <row r="45" spans="1:20" ht="45" customHeight="1" thickBot="1" x14ac:dyDescent="0.3">
      <c r="A45" s="152" t="s">
        <v>38</v>
      </c>
      <c r="B45" s="44" t="s">
        <v>152</v>
      </c>
      <c r="C45" s="44"/>
      <c r="D45" s="97">
        <v>6</v>
      </c>
      <c r="E45" s="97"/>
      <c r="F45" s="18">
        <f t="shared" si="9"/>
        <v>50</v>
      </c>
      <c r="G45" s="45">
        <v>40</v>
      </c>
      <c r="H45" s="45">
        <v>18</v>
      </c>
      <c r="I45" s="45">
        <v>22</v>
      </c>
      <c r="J45" s="45"/>
      <c r="K45" s="45"/>
      <c r="L45" s="144">
        <v>2</v>
      </c>
      <c r="M45" s="144">
        <v>0</v>
      </c>
      <c r="N45" s="80">
        <v>8</v>
      </c>
      <c r="O45" s="81" t="s">
        <v>139</v>
      </c>
      <c r="P45" s="82" t="s">
        <v>139</v>
      </c>
      <c r="Q45" s="145"/>
      <c r="R45" s="36"/>
      <c r="S45" s="35">
        <v>24</v>
      </c>
      <c r="T45" s="36">
        <v>24</v>
      </c>
    </row>
    <row r="46" spans="1:20" ht="45" customHeight="1" thickBot="1" x14ac:dyDescent="0.3">
      <c r="A46" s="152" t="s">
        <v>102</v>
      </c>
      <c r="B46" s="148" t="s">
        <v>153</v>
      </c>
      <c r="C46" s="148"/>
      <c r="D46" s="202">
        <v>4</v>
      </c>
      <c r="E46" s="202" t="s">
        <v>139</v>
      </c>
      <c r="F46" s="18">
        <f t="shared" si="9"/>
        <v>90</v>
      </c>
      <c r="G46" s="149">
        <v>74</v>
      </c>
      <c r="H46" s="149">
        <v>30</v>
      </c>
      <c r="I46" s="149">
        <v>44</v>
      </c>
      <c r="J46" s="149"/>
      <c r="K46" s="149"/>
      <c r="L46" s="149">
        <v>2</v>
      </c>
      <c r="M46" s="149">
        <v>0</v>
      </c>
      <c r="N46" s="150">
        <v>14</v>
      </c>
      <c r="O46" s="151"/>
      <c r="P46" s="151"/>
      <c r="Q46" s="151">
        <v>44</v>
      </c>
      <c r="R46" s="151">
        <v>44</v>
      </c>
      <c r="S46" s="151"/>
      <c r="T46" s="151"/>
    </row>
    <row r="47" spans="1:20" ht="56.25" customHeight="1" thickBot="1" x14ac:dyDescent="0.3">
      <c r="A47" s="152" t="s">
        <v>103</v>
      </c>
      <c r="B47" s="131" t="s">
        <v>154</v>
      </c>
      <c r="C47" s="131"/>
      <c r="D47" s="203"/>
      <c r="E47" s="203">
        <v>1</v>
      </c>
      <c r="F47" s="18">
        <f t="shared" si="9"/>
        <v>53</v>
      </c>
      <c r="G47" s="146">
        <v>35</v>
      </c>
      <c r="H47" s="146">
        <v>27</v>
      </c>
      <c r="I47" s="146">
        <v>8</v>
      </c>
      <c r="J47" s="146"/>
      <c r="K47" s="146"/>
      <c r="L47" s="146">
        <v>4</v>
      </c>
      <c r="M47" s="146">
        <v>7</v>
      </c>
      <c r="N47" s="142">
        <v>7</v>
      </c>
      <c r="O47" s="147">
        <v>42</v>
      </c>
      <c r="P47" s="147"/>
      <c r="Q47" s="147"/>
      <c r="R47" s="147"/>
      <c r="S47" s="147"/>
      <c r="T47" s="147"/>
    </row>
    <row r="48" spans="1:20" ht="45" customHeight="1" thickBot="1" x14ac:dyDescent="0.3">
      <c r="A48" s="152" t="s">
        <v>104</v>
      </c>
      <c r="B48" s="131" t="s">
        <v>155</v>
      </c>
      <c r="C48" s="131"/>
      <c r="D48" s="203">
        <v>6</v>
      </c>
      <c r="E48" s="203"/>
      <c r="F48" s="18">
        <f t="shared" si="9"/>
        <v>76</v>
      </c>
      <c r="G48" s="146">
        <v>61</v>
      </c>
      <c r="H48" s="146">
        <v>30</v>
      </c>
      <c r="I48" s="146">
        <v>31</v>
      </c>
      <c r="J48" s="146"/>
      <c r="K48" s="146"/>
      <c r="L48" s="146">
        <v>2</v>
      </c>
      <c r="M48" s="146"/>
      <c r="N48" s="142">
        <v>13</v>
      </c>
      <c r="O48" s="147"/>
      <c r="P48" s="147"/>
      <c r="Q48" s="147"/>
      <c r="R48" s="147"/>
      <c r="S48" s="147"/>
      <c r="T48" s="147">
        <v>74</v>
      </c>
    </row>
    <row r="49" spans="1:20" ht="45" customHeight="1" thickBot="1" x14ac:dyDescent="0.3">
      <c r="A49" s="152" t="s">
        <v>106</v>
      </c>
      <c r="B49" s="132" t="s">
        <v>36</v>
      </c>
      <c r="C49" s="131"/>
      <c r="D49" s="203"/>
      <c r="E49" s="203">
        <v>4</v>
      </c>
      <c r="F49" s="18">
        <f t="shared" si="9"/>
        <v>79</v>
      </c>
      <c r="G49" s="146">
        <v>56</v>
      </c>
      <c r="H49" s="146">
        <v>24</v>
      </c>
      <c r="I49" s="146">
        <v>32</v>
      </c>
      <c r="J49" s="146"/>
      <c r="K49" s="146"/>
      <c r="L49" s="146">
        <v>4</v>
      </c>
      <c r="M49" s="146">
        <v>7</v>
      </c>
      <c r="N49" s="142">
        <v>12</v>
      </c>
      <c r="O49" s="147"/>
      <c r="P49" s="147"/>
      <c r="Q49" s="147">
        <v>30</v>
      </c>
      <c r="R49" s="147">
        <v>38</v>
      </c>
      <c r="S49" s="147"/>
      <c r="T49" s="147"/>
    </row>
    <row r="50" spans="1:20" ht="45" customHeight="1" thickBot="1" x14ac:dyDescent="0.3">
      <c r="A50" s="152" t="s">
        <v>108</v>
      </c>
      <c r="B50" s="131" t="s">
        <v>156</v>
      </c>
      <c r="C50" s="131">
        <v>1</v>
      </c>
      <c r="D50" s="203"/>
      <c r="E50" s="203"/>
      <c r="F50" s="18">
        <f>G50+J50+K50+L50+M50+N50</f>
        <v>40</v>
      </c>
      <c r="G50" s="146">
        <v>34</v>
      </c>
      <c r="H50" s="146">
        <v>28</v>
      </c>
      <c r="I50" s="146">
        <v>6</v>
      </c>
      <c r="J50" s="146"/>
      <c r="K50" s="146"/>
      <c r="L50" s="146">
        <v>0</v>
      </c>
      <c r="M50" s="146">
        <v>0</v>
      </c>
      <c r="N50" s="142">
        <v>6</v>
      </c>
      <c r="O50" s="147">
        <v>40</v>
      </c>
      <c r="P50" s="147"/>
      <c r="Q50" s="147"/>
      <c r="R50" s="147"/>
      <c r="S50" s="147"/>
      <c r="T50" s="147"/>
    </row>
    <row r="51" spans="1:20" ht="45" customHeight="1" thickBot="1" x14ac:dyDescent="0.3">
      <c r="A51" s="152" t="s">
        <v>106</v>
      </c>
      <c r="B51" s="131" t="s">
        <v>107</v>
      </c>
      <c r="C51" s="131"/>
      <c r="D51" s="203">
        <v>5</v>
      </c>
      <c r="E51" s="203"/>
      <c r="F51" s="18">
        <f t="shared" si="9"/>
        <v>42</v>
      </c>
      <c r="G51" s="146">
        <v>34</v>
      </c>
      <c r="H51" s="146">
        <v>24</v>
      </c>
      <c r="I51" s="146">
        <v>10</v>
      </c>
      <c r="J51" s="146"/>
      <c r="K51" s="146"/>
      <c r="L51" s="146">
        <v>2</v>
      </c>
      <c r="M51" s="146"/>
      <c r="N51" s="142">
        <v>6</v>
      </c>
      <c r="O51" s="147"/>
      <c r="P51" s="147"/>
      <c r="Q51" s="147"/>
      <c r="R51" s="147"/>
      <c r="S51" s="147">
        <v>40</v>
      </c>
      <c r="T51" s="147"/>
    </row>
    <row r="52" spans="1:20" ht="45" customHeight="1" thickBot="1" x14ac:dyDescent="0.3">
      <c r="A52" s="152" t="s">
        <v>108</v>
      </c>
      <c r="B52" s="131" t="s">
        <v>109</v>
      </c>
      <c r="C52" s="131"/>
      <c r="D52" s="203"/>
      <c r="E52" s="203"/>
      <c r="F52" s="18">
        <f t="shared" si="9"/>
        <v>40</v>
      </c>
      <c r="G52" s="146">
        <v>34</v>
      </c>
      <c r="H52" s="146">
        <v>24</v>
      </c>
      <c r="I52" s="146">
        <v>10</v>
      </c>
      <c r="J52" s="146"/>
      <c r="K52" s="146"/>
      <c r="L52" s="146"/>
      <c r="M52" s="146"/>
      <c r="N52" s="142">
        <v>6</v>
      </c>
      <c r="O52" s="147"/>
      <c r="P52" s="147"/>
      <c r="Q52" s="147"/>
      <c r="R52" s="147"/>
      <c r="S52" s="147"/>
      <c r="T52" s="147">
        <v>46</v>
      </c>
    </row>
    <row r="53" spans="1:20" ht="26.25" x14ac:dyDescent="0.25">
      <c r="A53" s="84" t="s">
        <v>41</v>
      </c>
      <c r="B53" s="11" t="s">
        <v>42</v>
      </c>
      <c r="C53" s="11"/>
      <c r="D53" s="194"/>
      <c r="E53" s="194"/>
      <c r="F53" s="85">
        <f t="shared" ref="F53:K53" si="10">F54+F58+F63+F66+F71</f>
        <v>1299</v>
      </c>
      <c r="G53" s="86">
        <f t="shared" si="10"/>
        <v>716</v>
      </c>
      <c r="H53" s="86">
        <f t="shared" si="10"/>
        <v>282</v>
      </c>
      <c r="I53" s="86">
        <f t="shared" si="10"/>
        <v>414</v>
      </c>
      <c r="J53" s="86">
        <f t="shared" si="10"/>
        <v>20</v>
      </c>
      <c r="K53" s="86">
        <f t="shared" si="10"/>
        <v>360</v>
      </c>
      <c r="L53" s="86">
        <v>48</v>
      </c>
      <c r="M53" s="86">
        <f>M54+M58+M63+M66+M71</f>
        <v>42</v>
      </c>
      <c r="N53" s="87">
        <f>N54+N58+N63+N66+N71</f>
        <v>127</v>
      </c>
      <c r="O53" s="85"/>
      <c r="P53" s="88"/>
      <c r="Q53" s="85"/>
      <c r="R53" s="88"/>
      <c r="S53" s="85"/>
      <c r="T53" s="88"/>
    </row>
    <row r="54" spans="1:20" ht="84" customHeight="1" thickBot="1" x14ac:dyDescent="0.3">
      <c r="A54" s="189" t="s">
        <v>43</v>
      </c>
      <c r="B54" s="89" t="s">
        <v>157</v>
      </c>
      <c r="C54" s="89"/>
      <c r="D54" s="204"/>
      <c r="E54" s="204">
        <v>4</v>
      </c>
      <c r="F54" s="90">
        <f>G54+K54+L54+M54+N54</f>
        <v>380</v>
      </c>
      <c r="G54" s="91">
        <f>SUM(G55:G55)</f>
        <v>240</v>
      </c>
      <c r="H54" s="91">
        <f>SUM(H55:H55)</f>
        <v>100</v>
      </c>
      <c r="I54" s="91">
        <f>SUM(I55:I55)</f>
        <v>140</v>
      </c>
      <c r="J54" s="91">
        <f>SUM(J55:J57)</f>
        <v>0</v>
      </c>
      <c r="K54" s="91">
        <f>SUM(K55:K57)</f>
        <v>72</v>
      </c>
      <c r="L54" s="91">
        <v>8</v>
      </c>
      <c r="M54" s="91">
        <v>14</v>
      </c>
      <c r="N54" s="92">
        <f>SUM(N55:N57)</f>
        <v>46</v>
      </c>
      <c r="O54" s="90"/>
      <c r="P54" s="91"/>
      <c r="Q54" s="93"/>
      <c r="R54" s="94"/>
      <c r="S54" s="90"/>
      <c r="T54" s="91"/>
    </row>
    <row r="55" spans="1:20" ht="49.5" customHeight="1" x14ac:dyDescent="0.25">
      <c r="A55" s="95" t="s">
        <v>44</v>
      </c>
      <c r="B55" s="16" t="s">
        <v>158</v>
      </c>
      <c r="C55" s="16"/>
      <c r="D55" s="95"/>
      <c r="E55" s="95">
        <v>3</v>
      </c>
      <c r="F55" s="18">
        <f>G55+J55+K55+L55+M55+N55</f>
        <v>297</v>
      </c>
      <c r="G55" s="19">
        <v>240</v>
      </c>
      <c r="H55" s="19">
        <v>100</v>
      </c>
      <c r="I55" s="19">
        <v>140</v>
      </c>
      <c r="J55" s="19"/>
      <c r="K55" s="19"/>
      <c r="L55" s="20">
        <v>4</v>
      </c>
      <c r="M55" s="20">
        <v>7</v>
      </c>
      <c r="N55" s="74">
        <v>46</v>
      </c>
      <c r="O55" s="24"/>
      <c r="P55" s="23">
        <v>75</v>
      </c>
      <c r="Q55" s="24">
        <v>88</v>
      </c>
      <c r="R55" s="23">
        <v>123</v>
      </c>
      <c r="S55" s="24"/>
      <c r="T55" s="23"/>
    </row>
    <row r="56" spans="1:20" ht="23.25" customHeight="1" x14ac:dyDescent="0.25">
      <c r="A56" s="96" t="s">
        <v>45</v>
      </c>
      <c r="B56" s="25" t="s">
        <v>46</v>
      </c>
      <c r="C56" s="25"/>
      <c r="D56" s="96"/>
      <c r="E56" s="96"/>
      <c r="F56" s="18">
        <v>36</v>
      </c>
      <c r="G56" s="27"/>
      <c r="H56" s="27"/>
      <c r="I56" s="27"/>
      <c r="J56" s="27"/>
      <c r="K56" s="27">
        <v>36</v>
      </c>
      <c r="L56" s="20"/>
      <c r="M56" s="20"/>
      <c r="N56" s="76"/>
      <c r="O56" s="29"/>
      <c r="P56" s="30"/>
      <c r="Q56" s="29">
        <v>36</v>
      </c>
      <c r="R56" s="30"/>
      <c r="S56" s="29"/>
      <c r="T56" s="30"/>
    </row>
    <row r="57" spans="1:20" ht="30.75" customHeight="1" thickBot="1" x14ac:dyDescent="0.3">
      <c r="A57" s="97" t="s">
        <v>47</v>
      </c>
      <c r="B57" s="44" t="s">
        <v>48</v>
      </c>
      <c r="C57" s="44"/>
      <c r="D57" s="97"/>
      <c r="E57" s="97"/>
      <c r="F57" s="18">
        <v>36</v>
      </c>
      <c r="G57" s="45"/>
      <c r="H57" s="45"/>
      <c r="I57" s="45"/>
      <c r="J57" s="45"/>
      <c r="K57" s="45">
        <v>36</v>
      </c>
      <c r="L57" s="20"/>
      <c r="M57" s="20"/>
      <c r="N57" s="80"/>
      <c r="O57" s="47"/>
      <c r="P57" s="34"/>
      <c r="Q57" s="47"/>
      <c r="R57" s="34">
        <v>36</v>
      </c>
      <c r="S57" s="47"/>
      <c r="T57" s="34"/>
    </row>
    <row r="58" spans="1:20" ht="141.75" thickBot="1" x14ac:dyDescent="0.3">
      <c r="A58" s="98" t="s">
        <v>49</v>
      </c>
      <c r="B58" s="69" t="s">
        <v>159</v>
      </c>
      <c r="C58" s="69"/>
      <c r="D58" s="200"/>
      <c r="E58" s="200">
        <v>4</v>
      </c>
      <c r="F58" s="40">
        <f>G58+K58+L58+M58+N58</f>
        <v>289</v>
      </c>
      <c r="G58" s="41">
        <f>SUM(G59:G62)</f>
        <v>177</v>
      </c>
      <c r="H58" s="41">
        <f>SUM(H59:H62)</f>
        <v>74</v>
      </c>
      <c r="I58" s="41">
        <f>SUM(I59:I62)</f>
        <v>103</v>
      </c>
      <c r="J58" s="41">
        <f>SUM(J59:J62)</f>
        <v>0</v>
      </c>
      <c r="K58" s="41">
        <f>SUM(K59:K62)</f>
        <v>72</v>
      </c>
      <c r="L58" s="41">
        <v>8</v>
      </c>
      <c r="M58" s="41">
        <v>7</v>
      </c>
      <c r="N58" s="51">
        <f>SUM(N59:N62)</f>
        <v>25</v>
      </c>
      <c r="O58" s="13"/>
      <c r="P58" s="14"/>
      <c r="Q58" s="100"/>
      <c r="R58" s="101"/>
      <c r="S58" s="52"/>
      <c r="T58" s="51"/>
    </row>
    <row r="59" spans="1:20" ht="78" thickBot="1" x14ac:dyDescent="0.3">
      <c r="A59" s="102" t="s">
        <v>50</v>
      </c>
      <c r="B59" s="16" t="s">
        <v>160</v>
      </c>
      <c r="C59" s="16"/>
      <c r="D59" s="95"/>
      <c r="E59" s="95"/>
      <c r="F59" s="103">
        <f>G59+J59+K59+L59+M59+N59</f>
        <v>158</v>
      </c>
      <c r="G59" s="55">
        <v>138</v>
      </c>
      <c r="H59" s="55">
        <v>62</v>
      </c>
      <c r="I59" s="55">
        <v>76</v>
      </c>
      <c r="J59" s="55"/>
      <c r="K59" s="55"/>
      <c r="L59" s="56">
        <v>2</v>
      </c>
      <c r="M59" s="56"/>
      <c r="N59" s="104">
        <v>18</v>
      </c>
      <c r="O59" s="24"/>
      <c r="P59" s="23"/>
      <c r="Q59" s="24">
        <v>53</v>
      </c>
      <c r="R59" s="23">
        <v>103</v>
      </c>
      <c r="S59" s="24"/>
      <c r="T59" s="23"/>
    </row>
    <row r="60" spans="1:20" ht="65.25" thickBot="1" x14ac:dyDescent="0.3">
      <c r="A60" s="105" t="s">
        <v>51</v>
      </c>
      <c r="B60" s="25" t="s">
        <v>161</v>
      </c>
      <c r="C60" s="25"/>
      <c r="D60" s="96"/>
      <c r="E60" s="96"/>
      <c r="F60" s="103">
        <f t="shared" ref="F60" si="11">G60+J60+K60+L60+M60+N60</f>
        <v>48</v>
      </c>
      <c r="G60" s="27">
        <v>39</v>
      </c>
      <c r="H60" s="27">
        <v>12</v>
      </c>
      <c r="I60" s="27">
        <v>27</v>
      </c>
      <c r="J60" s="27"/>
      <c r="K60" s="27"/>
      <c r="L60" s="20">
        <v>2</v>
      </c>
      <c r="M60" s="20"/>
      <c r="N60" s="60">
        <v>7</v>
      </c>
      <c r="O60" s="29"/>
      <c r="P60" s="30"/>
      <c r="Q60" s="29"/>
      <c r="R60" s="30">
        <v>46</v>
      </c>
      <c r="S60" s="29"/>
      <c r="T60" s="30"/>
    </row>
    <row r="61" spans="1:20" ht="15.75" thickBot="1" x14ac:dyDescent="0.3">
      <c r="A61" s="105" t="s">
        <v>52</v>
      </c>
      <c r="B61" s="25" t="s">
        <v>46</v>
      </c>
      <c r="C61" s="25"/>
      <c r="D61" s="96"/>
      <c r="E61" s="96"/>
      <c r="F61" s="103">
        <v>36</v>
      </c>
      <c r="G61" s="27"/>
      <c r="H61" s="27"/>
      <c r="I61" s="27"/>
      <c r="J61" s="27"/>
      <c r="K61" s="27">
        <v>36</v>
      </c>
      <c r="L61" s="20"/>
      <c r="M61" s="20"/>
      <c r="N61" s="106"/>
      <c r="O61" s="29"/>
      <c r="P61" s="30"/>
      <c r="Q61" s="29">
        <v>36</v>
      </c>
      <c r="R61" s="30"/>
      <c r="S61" s="29"/>
      <c r="T61" s="30"/>
    </row>
    <row r="62" spans="1:20" ht="27" thickBot="1" x14ac:dyDescent="0.3">
      <c r="A62" s="107" t="s">
        <v>53</v>
      </c>
      <c r="B62" s="44" t="s">
        <v>48</v>
      </c>
      <c r="C62" s="44"/>
      <c r="D62" s="97"/>
      <c r="E62" s="97"/>
      <c r="F62" s="103">
        <v>36</v>
      </c>
      <c r="G62" s="63"/>
      <c r="H62" s="63"/>
      <c r="I62" s="63"/>
      <c r="J62" s="63"/>
      <c r="K62" s="63">
        <v>36</v>
      </c>
      <c r="L62" s="64"/>
      <c r="M62" s="64"/>
      <c r="N62" s="65"/>
      <c r="O62" s="47"/>
      <c r="P62" s="34"/>
      <c r="Q62" s="47"/>
      <c r="R62" s="34">
        <v>36</v>
      </c>
      <c r="S62" s="47"/>
      <c r="T62" s="34"/>
    </row>
    <row r="63" spans="1:20" ht="52.5" thickBot="1" x14ac:dyDescent="0.3">
      <c r="A63" s="98" t="s">
        <v>54</v>
      </c>
      <c r="B63" s="69" t="s">
        <v>162</v>
      </c>
      <c r="C63" s="69"/>
      <c r="D63" s="200"/>
      <c r="E63" s="200">
        <v>5</v>
      </c>
      <c r="F63" s="108">
        <f>G63+K63+L63+M63+N63</f>
        <v>167</v>
      </c>
      <c r="G63" s="109">
        <f>SUM(G64:G65)</f>
        <v>69</v>
      </c>
      <c r="H63" s="109">
        <f>SUM(H64:H65)</f>
        <v>30</v>
      </c>
      <c r="I63" s="109">
        <f>SUM(I64:I65)</f>
        <v>39</v>
      </c>
      <c r="J63" s="109"/>
      <c r="K63" s="109">
        <f>SUM(K64:K65)</f>
        <v>72</v>
      </c>
      <c r="L63" s="109">
        <v>6</v>
      </c>
      <c r="M63" s="109">
        <v>7</v>
      </c>
      <c r="N63" s="110">
        <f>SUM(N64:N65)</f>
        <v>13</v>
      </c>
      <c r="O63" s="13"/>
      <c r="P63" s="14"/>
      <c r="Q63" s="13"/>
      <c r="R63" s="14"/>
      <c r="S63" s="13"/>
      <c r="T63" s="14"/>
    </row>
    <row r="64" spans="1:20" ht="52.5" thickBot="1" x14ac:dyDescent="0.3">
      <c r="A64" s="102" t="s">
        <v>55</v>
      </c>
      <c r="B64" s="16" t="s">
        <v>163</v>
      </c>
      <c r="C64" s="16"/>
      <c r="D64" s="95"/>
      <c r="E64" s="95"/>
      <c r="F64" s="54">
        <f>G64+J64+K64+L64+M64+N64</f>
        <v>84</v>
      </c>
      <c r="G64" s="111">
        <v>69</v>
      </c>
      <c r="H64" s="111">
        <v>30</v>
      </c>
      <c r="I64" s="55">
        <v>39</v>
      </c>
      <c r="J64" s="55"/>
      <c r="K64" s="55"/>
      <c r="L64" s="55">
        <v>2</v>
      </c>
      <c r="M64" s="55"/>
      <c r="N64" s="104">
        <v>13</v>
      </c>
      <c r="O64" s="24"/>
      <c r="P64" s="23"/>
      <c r="Q64" s="24"/>
      <c r="R64" s="23">
        <v>42</v>
      </c>
      <c r="S64" s="112">
        <v>40</v>
      </c>
      <c r="T64" s="23"/>
    </row>
    <row r="65" spans="1:21" ht="27" thickBot="1" x14ac:dyDescent="0.3">
      <c r="A65" s="107" t="s">
        <v>56</v>
      </c>
      <c r="B65" s="44" t="s">
        <v>48</v>
      </c>
      <c r="C65" s="44"/>
      <c r="D65" s="97"/>
      <c r="E65" s="97"/>
      <c r="F65" s="54">
        <v>72</v>
      </c>
      <c r="G65" s="45"/>
      <c r="H65" s="45"/>
      <c r="I65" s="45"/>
      <c r="J65" s="45"/>
      <c r="K65" s="45">
        <v>72</v>
      </c>
      <c r="L65" s="45"/>
      <c r="M65" s="45"/>
      <c r="N65" s="153"/>
      <c r="O65" s="47"/>
      <c r="P65" s="34"/>
      <c r="Q65" s="47"/>
      <c r="R65" s="34"/>
      <c r="S65" s="83"/>
      <c r="T65" s="34">
        <v>72</v>
      </c>
    </row>
    <row r="66" spans="1:21" ht="52.5" thickBot="1" x14ac:dyDescent="0.3">
      <c r="A66" s="159" t="s">
        <v>110</v>
      </c>
      <c r="B66" s="160" t="s">
        <v>164</v>
      </c>
      <c r="C66" s="160"/>
      <c r="D66" s="205"/>
      <c r="E66" s="205">
        <v>6</v>
      </c>
      <c r="F66" s="161">
        <f>G66+K66+L66+M66+N66</f>
        <v>349</v>
      </c>
      <c r="G66" s="161">
        <f>SUM(G67:G70)</f>
        <v>175</v>
      </c>
      <c r="H66" s="161">
        <f>SUM(H67:H70)</f>
        <v>58</v>
      </c>
      <c r="I66" s="161">
        <f>SUM(I67:I70)</f>
        <v>97</v>
      </c>
      <c r="J66" s="161">
        <f>SUM(J67:J70)</f>
        <v>20</v>
      </c>
      <c r="K66" s="161">
        <f>SUM(K67:K70)</f>
        <v>108</v>
      </c>
      <c r="L66" s="161">
        <v>26</v>
      </c>
      <c r="M66" s="161">
        <v>7</v>
      </c>
      <c r="N66" s="161">
        <f>SUM(N67:N70)</f>
        <v>33</v>
      </c>
      <c r="O66" s="155"/>
      <c r="P66" s="156"/>
      <c r="Q66" s="155"/>
      <c r="R66" s="156"/>
      <c r="S66" s="157"/>
      <c r="T66" s="156"/>
      <c r="U66" s="158"/>
    </row>
    <row r="67" spans="1:21" ht="52.5" thickBot="1" x14ac:dyDescent="0.3">
      <c r="A67" s="166" t="s">
        <v>111</v>
      </c>
      <c r="B67" s="132" t="s">
        <v>165</v>
      </c>
      <c r="C67" s="132"/>
      <c r="D67" s="199"/>
      <c r="E67" s="199"/>
      <c r="F67" s="146">
        <v>138</v>
      </c>
      <c r="G67" s="146">
        <v>99</v>
      </c>
      <c r="H67" s="146">
        <v>22</v>
      </c>
      <c r="I67" s="146">
        <v>57</v>
      </c>
      <c r="J67" s="146">
        <v>20</v>
      </c>
      <c r="K67" s="146"/>
      <c r="L67" s="146">
        <v>20</v>
      </c>
      <c r="M67" s="146"/>
      <c r="N67" s="146">
        <v>19</v>
      </c>
      <c r="O67" s="147"/>
      <c r="P67" s="147"/>
      <c r="Q67" s="147"/>
      <c r="R67" s="147"/>
      <c r="S67" s="147">
        <v>66</v>
      </c>
      <c r="T67" s="147">
        <v>52</v>
      </c>
      <c r="U67" s="158"/>
    </row>
    <row r="68" spans="1:21" ht="39.75" thickBot="1" x14ac:dyDescent="0.3">
      <c r="A68" s="166" t="s">
        <v>112</v>
      </c>
      <c r="B68" s="132" t="s">
        <v>166</v>
      </c>
      <c r="C68" s="132"/>
      <c r="D68" s="199"/>
      <c r="E68" s="199"/>
      <c r="F68" s="146">
        <f t="shared" ref="F68:F70" si="12">G68+J68+K68+L68+M68+N68</f>
        <v>92</v>
      </c>
      <c r="G68" s="146">
        <v>76</v>
      </c>
      <c r="H68" s="146">
        <v>36</v>
      </c>
      <c r="I68" s="146">
        <v>40</v>
      </c>
      <c r="J68" s="146"/>
      <c r="K68" s="146"/>
      <c r="L68" s="146">
        <v>2</v>
      </c>
      <c r="M68" s="146"/>
      <c r="N68" s="146">
        <v>14</v>
      </c>
      <c r="O68" s="147"/>
      <c r="P68" s="147"/>
      <c r="Q68" s="147"/>
      <c r="R68" s="147"/>
      <c r="S68" s="147">
        <v>58</v>
      </c>
      <c r="T68" s="147">
        <v>32</v>
      </c>
      <c r="U68" s="158"/>
    </row>
    <row r="69" spans="1:21" ht="15.75" thickBot="1" x14ac:dyDescent="0.3">
      <c r="A69" s="166" t="s">
        <v>167</v>
      </c>
      <c r="B69" s="132" t="s">
        <v>46</v>
      </c>
      <c r="C69" s="132"/>
      <c r="D69" s="199"/>
      <c r="E69" s="199"/>
      <c r="F69" s="146">
        <v>36</v>
      </c>
      <c r="G69" s="146"/>
      <c r="H69" s="146"/>
      <c r="I69" s="146"/>
      <c r="J69" s="146"/>
      <c r="K69" s="146">
        <v>36</v>
      </c>
      <c r="L69" s="146"/>
      <c r="M69" s="146"/>
      <c r="N69" s="146"/>
      <c r="O69" s="147"/>
      <c r="P69" s="147"/>
      <c r="Q69" s="147"/>
      <c r="R69" s="147"/>
      <c r="S69" s="147">
        <v>36</v>
      </c>
      <c r="T69" s="147"/>
      <c r="U69" s="158"/>
    </row>
    <row r="70" spans="1:21" ht="39.75" thickBot="1" x14ac:dyDescent="0.3">
      <c r="A70" s="166" t="s">
        <v>114</v>
      </c>
      <c r="B70" s="132" t="s">
        <v>115</v>
      </c>
      <c r="C70" s="132"/>
      <c r="D70" s="199"/>
      <c r="E70" s="199"/>
      <c r="F70" s="146">
        <f t="shared" si="12"/>
        <v>72</v>
      </c>
      <c r="G70" s="146"/>
      <c r="H70" s="146"/>
      <c r="I70" s="146"/>
      <c r="J70" s="146"/>
      <c r="K70" s="146">
        <v>72</v>
      </c>
      <c r="L70" s="146"/>
      <c r="M70" s="146"/>
      <c r="N70" s="146"/>
      <c r="O70" s="147"/>
      <c r="P70" s="147"/>
      <c r="Q70" s="147"/>
      <c r="R70" s="147"/>
      <c r="S70" s="147">
        <v>72</v>
      </c>
      <c r="T70" s="147"/>
      <c r="U70" s="158"/>
    </row>
    <row r="71" spans="1:21" ht="39.75" thickBot="1" x14ac:dyDescent="0.3">
      <c r="A71" s="98" t="s">
        <v>116</v>
      </c>
      <c r="B71" s="69" t="s">
        <v>168</v>
      </c>
      <c r="C71" s="69"/>
      <c r="D71" s="200"/>
      <c r="E71" s="200">
        <v>5</v>
      </c>
      <c r="F71" s="70">
        <f>G71+J71+K71+L71+M71+N71</f>
        <v>114</v>
      </c>
      <c r="G71" s="70">
        <f>SUM(G72:G73)</f>
        <v>55</v>
      </c>
      <c r="H71" s="70">
        <f>SUM(H72:H73)</f>
        <v>20</v>
      </c>
      <c r="I71" s="70">
        <f>SUM(I72:I73)</f>
        <v>35</v>
      </c>
      <c r="J71" s="70"/>
      <c r="K71" s="70">
        <f>SUM(K72:K73)</f>
        <v>36</v>
      </c>
      <c r="L71" s="70">
        <v>6</v>
      </c>
      <c r="M71" s="70">
        <v>7</v>
      </c>
      <c r="N71" s="70">
        <f>SUM(N72:N73)</f>
        <v>10</v>
      </c>
      <c r="O71" s="99"/>
      <c r="P71" s="99"/>
      <c r="Q71" s="99"/>
      <c r="R71" s="99"/>
      <c r="S71" s="99"/>
      <c r="T71" s="99"/>
      <c r="U71" s="158"/>
    </row>
    <row r="72" spans="1:21" ht="39.75" thickBot="1" x14ac:dyDescent="0.3">
      <c r="A72" s="166" t="s">
        <v>117</v>
      </c>
      <c r="B72" s="132" t="s">
        <v>169</v>
      </c>
      <c r="C72" s="132"/>
      <c r="D72" s="199"/>
      <c r="E72" s="199"/>
      <c r="F72" s="146">
        <f>G72+J72+K72+L72+M72+N72</f>
        <v>67</v>
      </c>
      <c r="G72" s="146">
        <v>55</v>
      </c>
      <c r="H72" s="146">
        <v>20</v>
      </c>
      <c r="I72" s="146">
        <v>35</v>
      </c>
      <c r="J72" s="146"/>
      <c r="K72" s="146"/>
      <c r="L72" s="146">
        <v>2</v>
      </c>
      <c r="M72" s="146"/>
      <c r="N72" s="146">
        <v>10</v>
      </c>
      <c r="O72" s="147"/>
      <c r="P72" s="147"/>
      <c r="Q72" s="147"/>
      <c r="R72" s="147"/>
      <c r="S72" s="147">
        <v>65</v>
      </c>
      <c r="T72" s="147"/>
      <c r="U72" s="158"/>
    </row>
    <row r="73" spans="1:21" ht="15.75" thickBot="1" x14ac:dyDescent="0.3">
      <c r="A73" s="166" t="s">
        <v>118</v>
      </c>
      <c r="B73" s="132" t="s">
        <v>46</v>
      </c>
      <c r="C73" s="132"/>
      <c r="D73" s="199"/>
      <c r="E73" s="199"/>
      <c r="F73" s="146">
        <v>36</v>
      </c>
      <c r="G73" s="146"/>
      <c r="H73" s="146"/>
      <c r="I73" s="146"/>
      <c r="J73" s="146"/>
      <c r="K73" s="146">
        <v>36</v>
      </c>
      <c r="L73" s="146"/>
      <c r="M73" s="146"/>
      <c r="N73" s="146"/>
      <c r="O73" s="147"/>
      <c r="P73" s="147"/>
      <c r="Q73" s="147"/>
      <c r="R73" s="147"/>
      <c r="S73" s="147">
        <v>36</v>
      </c>
      <c r="T73" s="147"/>
      <c r="U73" s="158"/>
    </row>
    <row r="74" spans="1:21" ht="39.75" thickBot="1" x14ac:dyDescent="0.3">
      <c r="A74" s="166"/>
      <c r="B74" s="137" t="s">
        <v>119</v>
      </c>
      <c r="C74" s="137"/>
      <c r="D74" s="206"/>
      <c r="E74" s="206"/>
      <c r="F74" s="165">
        <f t="shared" ref="F74:N74" si="13">F11+F29+F35+F38</f>
        <v>4104</v>
      </c>
      <c r="G74" s="146">
        <f t="shared" si="13"/>
        <v>3189</v>
      </c>
      <c r="H74" s="146">
        <f t="shared" si="13"/>
        <v>1806</v>
      </c>
      <c r="I74" s="146">
        <f t="shared" si="13"/>
        <v>1363</v>
      </c>
      <c r="J74" s="146">
        <f t="shared" si="13"/>
        <v>20</v>
      </c>
      <c r="K74" s="146">
        <f t="shared" si="13"/>
        <v>360</v>
      </c>
      <c r="L74" s="146">
        <f t="shared" si="13"/>
        <v>128</v>
      </c>
      <c r="M74" s="146">
        <f t="shared" si="13"/>
        <v>88</v>
      </c>
      <c r="N74" s="146">
        <f t="shared" si="13"/>
        <v>402</v>
      </c>
      <c r="O74" s="147"/>
      <c r="P74" s="147"/>
      <c r="Q74" s="147"/>
      <c r="R74" s="147"/>
      <c r="S74" s="147"/>
      <c r="T74" s="147"/>
      <c r="U74" s="158"/>
    </row>
    <row r="75" spans="1:21" ht="39.75" thickBot="1" x14ac:dyDescent="0.3">
      <c r="A75" s="164" t="s">
        <v>120</v>
      </c>
      <c r="B75" s="137" t="s">
        <v>121</v>
      </c>
      <c r="C75" s="137"/>
      <c r="D75" s="206"/>
      <c r="E75" s="206"/>
      <c r="F75" s="165">
        <v>144</v>
      </c>
      <c r="G75" s="146"/>
      <c r="H75" s="146"/>
      <c r="I75" s="146"/>
      <c r="J75" s="146"/>
      <c r="K75" s="146"/>
      <c r="L75" s="146"/>
      <c r="M75" s="146"/>
      <c r="N75" s="146"/>
      <c r="O75" s="147"/>
      <c r="P75" s="147"/>
      <c r="Q75" s="147"/>
      <c r="R75" s="147"/>
      <c r="S75" s="147"/>
      <c r="T75" s="147"/>
      <c r="U75" s="158"/>
    </row>
    <row r="76" spans="1:21" ht="27" thickBot="1" x14ac:dyDescent="0.3">
      <c r="A76" s="167" t="s">
        <v>122</v>
      </c>
      <c r="B76" s="168" t="s">
        <v>57</v>
      </c>
      <c r="C76" s="168"/>
      <c r="D76" s="207"/>
      <c r="E76" s="207"/>
      <c r="F76" s="18">
        <v>216</v>
      </c>
      <c r="G76" s="19"/>
      <c r="H76" s="19"/>
      <c r="I76" s="19"/>
      <c r="J76" s="19"/>
      <c r="K76" s="113"/>
      <c r="L76" s="113"/>
      <c r="M76" s="113"/>
      <c r="N76" s="114"/>
      <c r="O76" s="162"/>
      <c r="P76" s="113"/>
      <c r="Q76" s="162"/>
      <c r="R76" s="113"/>
      <c r="S76" s="163"/>
      <c r="T76" s="113"/>
    </row>
    <row r="77" spans="1:21" ht="15.75" thickBot="1" x14ac:dyDescent="0.3">
      <c r="A77" s="115"/>
      <c r="B77" s="44" t="s">
        <v>13</v>
      </c>
      <c r="C77" s="44"/>
      <c r="D77" s="97"/>
      <c r="E77" s="97"/>
      <c r="F77" s="54">
        <v>128</v>
      </c>
      <c r="G77" s="63"/>
      <c r="H77" s="63"/>
      <c r="I77" s="63"/>
      <c r="J77" s="63"/>
      <c r="K77" s="116"/>
      <c r="L77" s="48"/>
      <c r="M77" s="116"/>
      <c r="N77" s="117"/>
      <c r="O77" s="118"/>
      <c r="P77" s="48"/>
      <c r="Q77" s="118"/>
      <c r="R77" s="48"/>
      <c r="S77" s="119"/>
      <c r="T77" s="48"/>
    </row>
    <row r="78" spans="1:21" ht="26.25" thickBot="1" x14ac:dyDescent="0.3">
      <c r="A78" s="169" t="s">
        <v>123</v>
      </c>
      <c r="B78" s="171" t="s">
        <v>58</v>
      </c>
      <c r="C78" s="171"/>
      <c r="D78" s="208"/>
      <c r="E78" s="208"/>
      <c r="F78" s="184">
        <v>216</v>
      </c>
      <c r="G78" s="172" t="s">
        <v>16</v>
      </c>
      <c r="H78" s="172"/>
      <c r="I78" s="173"/>
      <c r="J78" s="173"/>
      <c r="K78" s="174"/>
      <c r="L78" s="174"/>
      <c r="M78" s="174"/>
      <c r="N78" s="175"/>
      <c r="O78" s="170"/>
      <c r="P78" s="176"/>
      <c r="Q78" s="176"/>
      <c r="R78" s="177"/>
      <c r="S78" s="177"/>
      <c r="T78" s="177"/>
    </row>
    <row r="79" spans="1:21" ht="51.75" thickBot="1" x14ac:dyDescent="0.3">
      <c r="A79" s="154" t="s">
        <v>124</v>
      </c>
      <c r="B79" s="154" t="s">
        <v>125</v>
      </c>
      <c r="C79" s="154"/>
      <c r="D79" s="209"/>
      <c r="E79" s="209"/>
      <c r="F79" s="146">
        <v>180</v>
      </c>
      <c r="G79" s="142"/>
      <c r="H79" s="142"/>
      <c r="I79" s="146"/>
      <c r="J79" s="146"/>
      <c r="K79" s="146"/>
      <c r="L79" s="146"/>
      <c r="M79" s="146"/>
      <c r="N79" s="142"/>
      <c r="O79" s="133"/>
      <c r="P79" s="133"/>
      <c r="Q79" s="133"/>
      <c r="R79" s="147"/>
      <c r="S79" s="147"/>
      <c r="T79" s="147"/>
    </row>
    <row r="80" spans="1:21" ht="39" thickBot="1" x14ac:dyDescent="0.3">
      <c r="A80" s="154" t="s">
        <v>126</v>
      </c>
      <c r="B80" s="154" t="s">
        <v>127</v>
      </c>
      <c r="C80" s="154"/>
      <c r="D80" s="209"/>
      <c r="E80" s="209"/>
      <c r="F80" s="146">
        <v>36</v>
      </c>
      <c r="G80" s="142"/>
      <c r="H80" s="142"/>
      <c r="I80" s="146"/>
      <c r="J80" s="146"/>
      <c r="K80" s="146"/>
      <c r="L80" s="146"/>
      <c r="M80" s="146"/>
      <c r="N80" s="142"/>
      <c r="O80" s="133"/>
      <c r="P80" s="133"/>
      <c r="Q80" s="133"/>
      <c r="R80" s="147"/>
      <c r="S80" s="147"/>
      <c r="T80" s="147"/>
    </row>
    <row r="81" spans="1:20" ht="16.5" thickBot="1" x14ac:dyDescent="0.3">
      <c r="A81" s="120" t="s">
        <v>59</v>
      </c>
      <c r="B81" s="231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3"/>
      <c r="O81" s="234"/>
      <c r="P81" s="235"/>
      <c r="Q81" s="236"/>
      <c r="R81" s="237"/>
      <c r="S81" s="236"/>
      <c r="T81" s="237"/>
    </row>
    <row r="82" spans="1:20" ht="15.75" thickBot="1" x14ac:dyDescent="0.3">
      <c r="A82" s="238" t="s">
        <v>60</v>
      </c>
      <c r="B82" s="226"/>
      <c r="C82" s="226"/>
      <c r="D82" s="226"/>
      <c r="E82" s="226"/>
      <c r="F82" s="185">
        <f>F74+F75+F78</f>
        <v>4464</v>
      </c>
      <c r="G82" s="121" t="e">
        <f>SUM(G11,G39,#REF!)</f>
        <v>#REF!</v>
      </c>
      <c r="H82" s="121"/>
      <c r="I82" s="121" t="e">
        <f>SUM(I11,I39,#REF!)</f>
        <v>#REF!</v>
      </c>
      <c r="J82" s="121"/>
      <c r="K82" s="121" t="e">
        <f>SUM(K11,K39,#REF!)</f>
        <v>#REF!</v>
      </c>
      <c r="L82" s="122"/>
      <c r="M82" s="122"/>
      <c r="N82" s="122" t="e">
        <f>SUM(N11,N39,#REF!)</f>
        <v>#REF!</v>
      </c>
      <c r="O82" s="123"/>
      <c r="P82" s="124"/>
      <c r="Q82" s="123"/>
      <c r="R82" s="124"/>
      <c r="S82" s="125"/>
      <c r="T82" s="123"/>
    </row>
    <row r="83" spans="1:20" ht="15.75" x14ac:dyDescent="0.25">
      <c r="A83" s="210" t="s">
        <v>61</v>
      </c>
      <c r="B83" s="211"/>
      <c r="C83" s="211"/>
      <c r="D83" s="211"/>
      <c r="E83" s="211"/>
      <c r="F83" s="214" t="s">
        <v>5</v>
      </c>
      <c r="G83" s="217" t="s">
        <v>62</v>
      </c>
      <c r="H83" s="218"/>
      <c r="I83" s="218"/>
      <c r="J83" s="218"/>
      <c r="K83" s="218"/>
      <c r="L83" s="218"/>
      <c r="M83" s="218"/>
      <c r="N83" s="218"/>
      <c r="O83" s="57">
        <f>SUM(O13:O74)</f>
        <v>612</v>
      </c>
      <c r="P83" s="58">
        <f>SUM(P13:P80)</f>
        <v>792</v>
      </c>
      <c r="Q83" s="190">
        <v>540</v>
      </c>
      <c r="R83" s="58">
        <v>720</v>
      </c>
      <c r="S83" s="57">
        <v>396</v>
      </c>
      <c r="T83" s="58">
        <v>468</v>
      </c>
    </row>
    <row r="84" spans="1:20" ht="19.5" customHeight="1" x14ac:dyDescent="0.25">
      <c r="A84" s="212"/>
      <c r="B84" s="213"/>
      <c r="C84" s="213"/>
      <c r="D84" s="213"/>
      <c r="E84" s="213"/>
      <c r="F84" s="215"/>
      <c r="G84" s="219" t="s">
        <v>63</v>
      </c>
      <c r="H84" s="220"/>
      <c r="I84" s="220"/>
      <c r="J84" s="220"/>
      <c r="K84" s="220"/>
      <c r="L84" s="220"/>
      <c r="M84" s="220"/>
      <c r="N84" s="220"/>
      <c r="O84" s="32"/>
      <c r="P84" s="33"/>
      <c r="Q84" s="32">
        <v>72</v>
      </c>
      <c r="R84" s="33"/>
      <c r="S84" s="32">
        <v>72</v>
      </c>
      <c r="T84" s="33"/>
    </row>
    <row r="85" spans="1:20" ht="15.75" x14ac:dyDescent="0.25">
      <c r="A85" s="221" t="s">
        <v>64</v>
      </c>
      <c r="B85" s="222"/>
      <c r="C85" s="222"/>
      <c r="D85" s="222"/>
      <c r="E85" s="222"/>
      <c r="F85" s="215"/>
      <c r="G85" s="219" t="s">
        <v>135</v>
      </c>
      <c r="H85" s="220"/>
      <c r="I85" s="220"/>
      <c r="J85" s="220"/>
      <c r="K85" s="220"/>
      <c r="L85" s="220"/>
      <c r="M85" s="220"/>
      <c r="N85" s="220"/>
      <c r="O85" s="126"/>
      <c r="P85" s="33"/>
      <c r="Q85" s="32"/>
      <c r="R85" s="33">
        <v>72</v>
      </c>
      <c r="S85" s="32">
        <v>144</v>
      </c>
      <c r="T85" s="33">
        <v>144</v>
      </c>
    </row>
    <row r="86" spans="1:20" ht="15.75" x14ac:dyDescent="0.25">
      <c r="A86" s="223" t="s">
        <v>65</v>
      </c>
      <c r="B86" s="224"/>
      <c r="C86" s="224"/>
      <c r="D86" s="224"/>
      <c r="E86" s="224"/>
      <c r="F86" s="215"/>
      <c r="G86" s="227" t="s">
        <v>66</v>
      </c>
      <c r="H86" s="228"/>
      <c r="I86" s="228"/>
      <c r="J86" s="228"/>
      <c r="K86" s="228"/>
      <c r="L86" s="228"/>
      <c r="M86" s="228"/>
      <c r="N86" s="228"/>
      <c r="O86" s="29">
        <f>COUNTIF(E11:E72,1)</f>
        <v>1</v>
      </c>
      <c r="P86" s="30">
        <f>COUNTIF(E11:E73,2)</f>
        <v>3</v>
      </c>
      <c r="Q86" s="29">
        <f>COUNTIF(E11:E73,3)</f>
        <v>1</v>
      </c>
      <c r="R86" s="30">
        <f>COUNTIF(E11:E73,4)</f>
        <v>4</v>
      </c>
      <c r="S86" s="29">
        <f>COUNTIF(E11:E73,5)</f>
        <v>2</v>
      </c>
      <c r="T86" s="30">
        <f>COUNTIF(E11:E74,6)</f>
        <v>1</v>
      </c>
    </row>
    <row r="87" spans="1:20" ht="15.75" x14ac:dyDescent="0.25">
      <c r="A87" s="223"/>
      <c r="B87" s="224"/>
      <c r="C87" s="224"/>
      <c r="D87" s="224"/>
      <c r="E87" s="224"/>
      <c r="F87" s="215"/>
      <c r="G87" s="219" t="s">
        <v>67</v>
      </c>
      <c r="H87" s="220"/>
      <c r="I87" s="220"/>
      <c r="J87" s="220"/>
      <c r="K87" s="220"/>
      <c r="L87" s="220"/>
      <c r="M87" s="220"/>
      <c r="N87" s="220"/>
      <c r="O87" s="32">
        <v>1</v>
      </c>
      <c r="P87" s="33">
        <v>9</v>
      </c>
      <c r="Q87" s="32">
        <f>COUNTIF(D11:D73,3)</f>
        <v>5</v>
      </c>
      <c r="R87" s="33">
        <v>4</v>
      </c>
      <c r="S87" s="32">
        <f>COUNTIF(D11:D73,5)</f>
        <v>2</v>
      </c>
      <c r="T87" s="33">
        <v>8</v>
      </c>
    </row>
    <row r="88" spans="1:20" ht="16.5" thickBot="1" x14ac:dyDescent="0.3">
      <c r="A88" s="225"/>
      <c r="B88" s="226"/>
      <c r="C88" s="226"/>
      <c r="D88" s="226"/>
      <c r="E88" s="226"/>
      <c r="F88" s="216"/>
      <c r="G88" s="229" t="s">
        <v>68</v>
      </c>
      <c r="H88" s="230"/>
      <c r="I88" s="230"/>
      <c r="J88" s="230"/>
      <c r="K88" s="230"/>
      <c r="L88" s="230"/>
      <c r="M88" s="230"/>
      <c r="N88" s="230"/>
      <c r="O88" s="49">
        <f>COUNTIF(C11:C73,1)</f>
        <v>1</v>
      </c>
      <c r="P88" s="48">
        <f>COUNTIF(C11:C80,"2,*")</f>
        <v>0</v>
      </c>
      <c r="Q88" s="49">
        <v>1</v>
      </c>
      <c r="R88" s="48">
        <v>1</v>
      </c>
      <c r="S88" s="49">
        <v>1</v>
      </c>
      <c r="T88" s="48" t="s">
        <v>139</v>
      </c>
    </row>
  </sheetData>
  <mergeCells count="40">
    <mergeCell ref="A4:A9"/>
    <mergeCell ref="B4:B9"/>
    <mergeCell ref="F4:N4"/>
    <mergeCell ref="L7:L9"/>
    <mergeCell ref="M7:M9"/>
    <mergeCell ref="G8:G9"/>
    <mergeCell ref="I8:I9"/>
    <mergeCell ref="H8:H9"/>
    <mergeCell ref="G7:J7"/>
    <mergeCell ref="J8:J9"/>
    <mergeCell ref="C4:E8"/>
    <mergeCell ref="O4:T5"/>
    <mergeCell ref="F5:F9"/>
    <mergeCell ref="G5:M6"/>
    <mergeCell ref="N5:N9"/>
    <mergeCell ref="O6:P7"/>
    <mergeCell ref="Q6:R7"/>
    <mergeCell ref="S6:T7"/>
    <mergeCell ref="K7:K9"/>
    <mergeCell ref="O8:O9"/>
    <mergeCell ref="P8:P9"/>
    <mergeCell ref="S8:S9"/>
    <mergeCell ref="T8:T9"/>
    <mergeCell ref="Q8:Q9"/>
    <mergeCell ref="R8:R9"/>
    <mergeCell ref="B81:N81"/>
    <mergeCell ref="O81:P81"/>
    <mergeCell ref="Q81:R81"/>
    <mergeCell ref="S81:T81"/>
    <mergeCell ref="A82:E82"/>
    <mergeCell ref="A83:E84"/>
    <mergeCell ref="F83:F88"/>
    <mergeCell ref="G83:N83"/>
    <mergeCell ref="G84:N84"/>
    <mergeCell ref="A85:E85"/>
    <mergeCell ref="G85:N85"/>
    <mergeCell ref="A86:E88"/>
    <mergeCell ref="G86:N86"/>
    <mergeCell ref="G87:N87"/>
    <mergeCell ref="G88:N8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2018-06-21T03:19:34Z</dcterms:modified>
</cp:coreProperties>
</file>